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AmbrozG\Desktop\Projekt, d.d\3-Konzultant\Projekti\19-0089 URED Ureditev ceste v naselju Sp. Kanomlja\Inženir\Predračun\Dopolnitev\"/>
    </mc:Choice>
  </mc:AlternateContent>
  <xr:revisionPtr revIDLastSave="0" documentId="13_ncr:1_{FA625328-C09B-4DFC-80BC-320FDB8881BE}" xr6:coauthVersionLast="46" xr6:coauthVersionMax="46" xr10:uidLastSave="{00000000-0000-0000-0000-000000000000}"/>
  <bookViews>
    <workbookView xWindow="28680" yWindow="-120" windowWidth="29040" windowHeight="15840" tabRatio="837" xr2:uid="{00000000-000D-0000-FFFF-FFFF00000000}"/>
  </bookViews>
  <sheets>
    <sheet name="REK" sheetId="2" r:id="rId1"/>
    <sheet name="Opomba" sheetId="6" r:id="rId2"/>
    <sheet name="CESTA" sheetId="72" r:id="rId3"/>
    <sheet name="CR" sheetId="91" r:id="rId4"/>
    <sheet name="NN VOD" sheetId="98" r:id="rId5"/>
    <sheet name="TK vod" sheetId="99" r:id="rId6"/>
    <sheet name="TK lokalni vod" sheetId="100" r:id="rId7"/>
    <sheet name="KANALIZACIJA IN VODOVOD" sheetId="101" r:id="rId8"/>
    <sheet name="KANAL K1_1 faza" sheetId="102" r:id="rId9"/>
    <sheet name="KANAL K2" sheetId="108" r:id="rId10"/>
    <sheet name="KANAL K3" sheetId="109" r:id="rId11"/>
    <sheet name="KANAL K4" sheetId="103" r:id="rId12"/>
    <sheet name="KANAL K5" sheetId="104" r:id="rId13"/>
    <sheet name="KANAL K6" sheetId="105" r:id="rId14"/>
    <sheet name="Tlačni kanal" sheetId="110" r:id="rId15"/>
    <sheet name="Vodovod" sheetId="111" r:id="rId16"/>
    <sheet name="NAVEZAVA FEK" sheetId="106" r:id="rId17"/>
    <sheet name="NAVEZAVA VODOVOD" sheetId="107" r:id="rId18"/>
  </sheets>
  <externalReferences>
    <externalReference r:id="rId19"/>
    <externalReference r:id="rId20"/>
    <externalReference r:id="rId21"/>
    <externalReference r:id="rId22"/>
    <externalReference r:id="rId23"/>
    <externalReference r:id="rId24"/>
  </externalReferences>
  <definedNames>
    <definedName name="__pr06" localSheetId="2">#REF!</definedName>
    <definedName name="__pr06" localSheetId="3">#REF!</definedName>
    <definedName name="__pr06" localSheetId="8">#REF!</definedName>
    <definedName name="__pr06" localSheetId="9">#REF!</definedName>
    <definedName name="__pr06" localSheetId="10">#REF!</definedName>
    <definedName name="__pr06" localSheetId="11">#REF!</definedName>
    <definedName name="__pr06" localSheetId="12">#REF!</definedName>
    <definedName name="__pr06" localSheetId="13">#REF!</definedName>
    <definedName name="__pr06" localSheetId="7">#REF!</definedName>
    <definedName name="__pr06" localSheetId="16">#REF!</definedName>
    <definedName name="__pr06" localSheetId="17">#REF!</definedName>
    <definedName name="__pr06" localSheetId="4">#REF!</definedName>
    <definedName name="__pr06" localSheetId="6">#REF!</definedName>
    <definedName name="__pr06" localSheetId="5">#REF!</definedName>
    <definedName name="__pr06" localSheetId="14">#REF!</definedName>
    <definedName name="__pr06" localSheetId="15">#REF!</definedName>
    <definedName name="__pr06">#REF!</definedName>
    <definedName name="__pr10" localSheetId="2">#REF!</definedName>
    <definedName name="__pr10" localSheetId="3">#REF!</definedName>
    <definedName name="__pr10" localSheetId="8">#REF!</definedName>
    <definedName name="__pr10" localSheetId="9">#REF!</definedName>
    <definedName name="__pr10" localSheetId="10">#REF!</definedName>
    <definedName name="__pr10" localSheetId="11">#REF!</definedName>
    <definedName name="__pr10" localSheetId="12">#REF!</definedName>
    <definedName name="__pr10" localSheetId="13">#REF!</definedName>
    <definedName name="__pr10" localSheetId="7">#REF!</definedName>
    <definedName name="__pr10" localSheetId="16">#REF!</definedName>
    <definedName name="__pr10" localSheetId="17">#REF!</definedName>
    <definedName name="__pr10" localSheetId="4">#REF!</definedName>
    <definedName name="__pr10" localSheetId="6">#REF!</definedName>
    <definedName name="__pr10" localSheetId="5">#REF!</definedName>
    <definedName name="__pr10" localSheetId="14">#REF!</definedName>
    <definedName name="__pr10" localSheetId="15">#REF!</definedName>
    <definedName name="__pr10">#REF!</definedName>
    <definedName name="__pr11" localSheetId="2">#REF!</definedName>
    <definedName name="__pr11" localSheetId="3">#REF!</definedName>
    <definedName name="__pr11" localSheetId="8">#REF!</definedName>
    <definedName name="__pr11" localSheetId="9">#REF!</definedName>
    <definedName name="__pr11" localSheetId="10">#REF!</definedName>
    <definedName name="__pr11" localSheetId="11">#REF!</definedName>
    <definedName name="__pr11" localSheetId="12">#REF!</definedName>
    <definedName name="__pr11" localSheetId="13">#REF!</definedName>
    <definedName name="__pr11" localSheetId="7">#REF!</definedName>
    <definedName name="__pr11" localSheetId="16">#REF!</definedName>
    <definedName name="__pr11" localSheetId="17">#REF!</definedName>
    <definedName name="__pr11" localSheetId="4">#REF!</definedName>
    <definedName name="__pr11" localSheetId="6">#REF!</definedName>
    <definedName name="__pr11" localSheetId="5">#REF!</definedName>
    <definedName name="__pr11" localSheetId="14">#REF!</definedName>
    <definedName name="__pr11" localSheetId="15">#REF!</definedName>
    <definedName name="__pr11">#REF!</definedName>
    <definedName name="__pr12" localSheetId="2">#REF!</definedName>
    <definedName name="__pr12" localSheetId="3">#REF!</definedName>
    <definedName name="__pr12" localSheetId="8">#REF!</definedName>
    <definedName name="__pr12" localSheetId="9">#REF!</definedName>
    <definedName name="__pr12" localSheetId="10">#REF!</definedName>
    <definedName name="__pr12" localSheetId="11">#REF!</definedName>
    <definedName name="__pr12" localSheetId="12">#REF!</definedName>
    <definedName name="__pr12" localSheetId="13">#REF!</definedName>
    <definedName name="__pr12" localSheetId="7">#REF!</definedName>
    <definedName name="__pr12" localSheetId="16">#REF!</definedName>
    <definedName name="__pr12" localSheetId="17">#REF!</definedName>
    <definedName name="__pr12" localSheetId="4">#REF!</definedName>
    <definedName name="__pr12" localSheetId="6">#REF!</definedName>
    <definedName name="__pr12" localSheetId="5">#REF!</definedName>
    <definedName name="__pr12" localSheetId="14">#REF!</definedName>
    <definedName name="__pr12" localSheetId="15">#REF!</definedName>
    <definedName name="__pr12">#REF!</definedName>
    <definedName name="_pr01" localSheetId="2">#REF!</definedName>
    <definedName name="_pr01" localSheetId="3">#REF!</definedName>
    <definedName name="_pr01" localSheetId="8">#REF!</definedName>
    <definedName name="_pr01" localSheetId="9">#REF!</definedName>
    <definedName name="_pr01" localSheetId="10">#REF!</definedName>
    <definedName name="_pr01" localSheetId="11">#REF!</definedName>
    <definedName name="_pr01" localSheetId="12">#REF!</definedName>
    <definedName name="_pr01" localSheetId="13">#REF!</definedName>
    <definedName name="_pr01" localSheetId="7">#REF!</definedName>
    <definedName name="_pr01" localSheetId="16">#REF!</definedName>
    <definedName name="_pr01" localSheetId="17">#REF!</definedName>
    <definedName name="_pr01" localSheetId="4">#REF!</definedName>
    <definedName name="_pr01" localSheetId="6">#REF!</definedName>
    <definedName name="_pr01" localSheetId="5">#REF!</definedName>
    <definedName name="_pr01" localSheetId="14">#REF!</definedName>
    <definedName name="_pr01" localSheetId="15">#REF!</definedName>
    <definedName name="_pr01">#REF!</definedName>
    <definedName name="_pr02" localSheetId="2">#REF!</definedName>
    <definedName name="_pr02" localSheetId="3">#REF!</definedName>
    <definedName name="_pr02" localSheetId="8">#REF!</definedName>
    <definedName name="_pr02" localSheetId="9">#REF!</definedName>
    <definedName name="_pr02" localSheetId="10">#REF!</definedName>
    <definedName name="_pr02" localSheetId="11">#REF!</definedName>
    <definedName name="_pr02" localSheetId="12">#REF!</definedName>
    <definedName name="_pr02" localSheetId="13">#REF!</definedName>
    <definedName name="_pr02" localSheetId="7">#REF!</definedName>
    <definedName name="_pr02" localSheetId="16">#REF!</definedName>
    <definedName name="_pr02" localSheetId="17">#REF!</definedName>
    <definedName name="_pr02" localSheetId="4">#REF!</definedName>
    <definedName name="_pr02" localSheetId="6">#REF!</definedName>
    <definedName name="_pr02" localSheetId="5">#REF!</definedName>
    <definedName name="_pr02" localSheetId="14">#REF!</definedName>
    <definedName name="_pr02" localSheetId="15">#REF!</definedName>
    <definedName name="_pr02">#REF!</definedName>
    <definedName name="_pr03" localSheetId="2">#REF!</definedName>
    <definedName name="_pr03" localSheetId="3">#REF!</definedName>
    <definedName name="_pr03" localSheetId="8">#REF!</definedName>
    <definedName name="_pr03" localSheetId="9">#REF!</definedName>
    <definedName name="_pr03" localSheetId="10">#REF!</definedName>
    <definedName name="_pr03" localSheetId="11">#REF!</definedName>
    <definedName name="_pr03" localSheetId="12">#REF!</definedName>
    <definedName name="_pr03" localSheetId="13">#REF!</definedName>
    <definedName name="_pr03" localSheetId="7">#REF!</definedName>
    <definedName name="_pr03" localSheetId="16">#REF!</definedName>
    <definedName name="_pr03" localSheetId="17">#REF!</definedName>
    <definedName name="_pr03" localSheetId="4">#REF!</definedName>
    <definedName name="_pr03" localSheetId="6">#REF!</definedName>
    <definedName name="_pr03" localSheetId="5">#REF!</definedName>
    <definedName name="_pr03" localSheetId="14">#REF!</definedName>
    <definedName name="_pr03" localSheetId="15">#REF!</definedName>
    <definedName name="_pr03">#REF!</definedName>
    <definedName name="_pr04" localSheetId="2">#REF!</definedName>
    <definedName name="_pr04" localSheetId="3">#REF!</definedName>
    <definedName name="_pr04" localSheetId="8">#REF!</definedName>
    <definedName name="_pr04" localSheetId="9">#REF!</definedName>
    <definedName name="_pr04" localSheetId="10">#REF!</definedName>
    <definedName name="_pr04" localSheetId="11">#REF!</definedName>
    <definedName name="_pr04" localSheetId="12">#REF!</definedName>
    <definedName name="_pr04" localSheetId="13">#REF!</definedName>
    <definedName name="_pr04" localSheetId="7">#REF!</definedName>
    <definedName name="_pr04" localSheetId="16">#REF!</definedName>
    <definedName name="_pr04" localSheetId="17">#REF!</definedName>
    <definedName name="_pr04" localSheetId="4">#REF!</definedName>
    <definedName name="_pr04" localSheetId="6">#REF!</definedName>
    <definedName name="_pr04" localSheetId="5">#REF!</definedName>
    <definedName name="_pr04" localSheetId="14">#REF!</definedName>
    <definedName name="_pr04" localSheetId="15">#REF!</definedName>
    <definedName name="_pr04">#REF!</definedName>
    <definedName name="_pr05" localSheetId="2">#REF!</definedName>
    <definedName name="_pr05" localSheetId="3">#REF!</definedName>
    <definedName name="_pr05" localSheetId="8">#REF!</definedName>
    <definedName name="_pr05" localSheetId="9">#REF!</definedName>
    <definedName name="_pr05" localSheetId="10">#REF!</definedName>
    <definedName name="_pr05" localSheetId="11">#REF!</definedName>
    <definedName name="_pr05" localSheetId="12">#REF!</definedName>
    <definedName name="_pr05" localSheetId="13">#REF!</definedName>
    <definedName name="_pr05" localSheetId="7">#REF!</definedName>
    <definedName name="_pr05" localSheetId="16">#REF!</definedName>
    <definedName name="_pr05" localSheetId="17">#REF!</definedName>
    <definedName name="_pr05" localSheetId="4">#REF!</definedName>
    <definedName name="_pr05" localSheetId="6">#REF!</definedName>
    <definedName name="_pr05" localSheetId="5">#REF!</definedName>
    <definedName name="_pr05" localSheetId="14">#REF!</definedName>
    <definedName name="_pr05" localSheetId="15">#REF!</definedName>
    <definedName name="_pr05">#REF!</definedName>
    <definedName name="_pr06" localSheetId="2">[1]Popisi!#REF!</definedName>
    <definedName name="_pr06" localSheetId="3">[1]Popisi!#REF!</definedName>
    <definedName name="_pr06" localSheetId="8">[1]Popisi!#REF!</definedName>
    <definedName name="_pr06" localSheetId="9">[1]Popisi!#REF!</definedName>
    <definedName name="_pr06" localSheetId="10">[1]Popisi!#REF!</definedName>
    <definedName name="_pr06" localSheetId="11">[1]Popisi!#REF!</definedName>
    <definedName name="_pr06" localSheetId="12">[1]Popisi!#REF!</definedName>
    <definedName name="_pr06" localSheetId="13">[1]Popisi!#REF!</definedName>
    <definedName name="_pr06" localSheetId="7">[1]Popisi!#REF!</definedName>
    <definedName name="_pr06" localSheetId="16">[1]Popisi!#REF!</definedName>
    <definedName name="_pr06" localSheetId="17">[1]Popisi!#REF!</definedName>
    <definedName name="_pr06" localSheetId="4">[1]Popisi!#REF!</definedName>
    <definedName name="_pr06" localSheetId="6">[1]Popisi!#REF!</definedName>
    <definedName name="_pr06" localSheetId="5">[1]Popisi!#REF!</definedName>
    <definedName name="_pr06" localSheetId="14">[1]Popisi!#REF!</definedName>
    <definedName name="_pr06" localSheetId="15">[1]Popisi!#REF!</definedName>
    <definedName name="_pr06">[1]Popisi!#REF!</definedName>
    <definedName name="_pr08" localSheetId="2">#REF!</definedName>
    <definedName name="_pr08" localSheetId="3">#REF!</definedName>
    <definedName name="_pr08" localSheetId="8">#REF!</definedName>
    <definedName name="_pr08" localSheetId="9">#REF!</definedName>
    <definedName name="_pr08" localSheetId="10">#REF!</definedName>
    <definedName name="_pr08" localSheetId="11">#REF!</definedName>
    <definedName name="_pr08" localSheetId="12">#REF!</definedName>
    <definedName name="_pr08" localSheetId="13">#REF!</definedName>
    <definedName name="_pr08" localSheetId="7">#REF!</definedName>
    <definedName name="_pr08" localSheetId="16">#REF!</definedName>
    <definedName name="_pr08" localSheetId="17">#REF!</definedName>
    <definedName name="_pr08" localSheetId="4">#REF!</definedName>
    <definedName name="_pr08" localSheetId="6">#REF!</definedName>
    <definedName name="_pr08" localSheetId="5">#REF!</definedName>
    <definedName name="_pr08" localSheetId="14">#REF!</definedName>
    <definedName name="_pr08" localSheetId="15">#REF!</definedName>
    <definedName name="_pr08">#REF!</definedName>
    <definedName name="_pr09" localSheetId="2">#REF!</definedName>
    <definedName name="_pr09" localSheetId="3">#REF!</definedName>
    <definedName name="_pr09" localSheetId="8">#REF!</definedName>
    <definedName name="_pr09" localSheetId="9">#REF!</definedName>
    <definedName name="_pr09" localSheetId="10">#REF!</definedName>
    <definedName name="_pr09" localSheetId="11">#REF!</definedName>
    <definedName name="_pr09" localSheetId="12">#REF!</definedName>
    <definedName name="_pr09" localSheetId="13">#REF!</definedName>
    <definedName name="_pr09" localSheetId="7">#REF!</definedName>
    <definedName name="_pr09" localSheetId="16">#REF!</definedName>
    <definedName name="_pr09" localSheetId="17">#REF!</definedName>
    <definedName name="_pr09" localSheetId="4">#REF!</definedName>
    <definedName name="_pr09" localSheetId="6">#REF!</definedName>
    <definedName name="_pr09" localSheetId="5">#REF!</definedName>
    <definedName name="_pr09" localSheetId="14">#REF!</definedName>
    <definedName name="_pr09" localSheetId="15">#REF!</definedName>
    <definedName name="_pr09">#REF!</definedName>
    <definedName name="_pr10" localSheetId="2">[1]Popisi!#REF!</definedName>
    <definedName name="_pr10" localSheetId="3">[1]Popisi!#REF!</definedName>
    <definedName name="_pr10" localSheetId="8">[1]Popisi!#REF!</definedName>
    <definedName name="_pr10" localSheetId="9">[1]Popisi!#REF!</definedName>
    <definedName name="_pr10" localSheetId="10">[1]Popisi!#REF!</definedName>
    <definedName name="_pr10" localSheetId="11">[1]Popisi!#REF!</definedName>
    <definedName name="_pr10" localSheetId="12">[1]Popisi!#REF!</definedName>
    <definedName name="_pr10" localSheetId="13">[1]Popisi!#REF!</definedName>
    <definedName name="_pr10" localSheetId="7">[1]Popisi!#REF!</definedName>
    <definedName name="_pr10" localSheetId="16">[1]Popisi!#REF!</definedName>
    <definedName name="_pr10" localSheetId="17">[1]Popisi!#REF!</definedName>
    <definedName name="_pr10" localSheetId="4">[1]Popisi!#REF!</definedName>
    <definedName name="_pr10" localSheetId="6">[1]Popisi!#REF!</definedName>
    <definedName name="_pr10" localSheetId="5">[1]Popisi!#REF!</definedName>
    <definedName name="_pr10" localSheetId="14">[1]Popisi!#REF!</definedName>
    <definedName name="_pr10" localSheetId="15">[1]Popisi!#REF!</definedName>
    <definedName name="_pr10">[1]Popisi!#REF!</definedName>
    <definedName name="_pr11" localSheetId="2">[1]Popisi!#REF!</definedName>
    <definedName name="_pr11" localSheetId="3">[1]Popisi!#REF!</definedName>
    <definedName name="_pr11" localSheetId="8">[1]Popisi!#REF!</definedName>
    <definedName name="_pr11" localSheetId="9">[1]Popisi!#REF!</definedName>
    <definedName name="_pr11" localSheetId="10">[1]Popisi!#REF!</definedName>
    <definedName name="_pr11" localSheetId="11">[1]Popisi!#REF!</definedName>
    <definedName name="_pr11" localSheetId="12">[1]Popisi!#REF!</definedName>
    <definedName name="_pr11" localSheetId="13">[1]Popisi!#REF!</definedName>
    <definedName name="_pr11" localSheetId="7">[1]Popisi!#REF!</definedName>
    <definedName name="_pr11" localSheetId="16">[1]Popisi!#REF!</definedName>
    <definedName name="_pr11" localSheetId="17">[1]Popisi!#REF!</definedName>
    <definedName name="_pr11" localSheetId="4">[1]Popisi!#REF!</definedName>
    <definedName name="_pr11" localSheetId="6">[1]Popisi!#REF!</definedName>
    <definedName name="_pr11" localSheetId="5">[1]Popisi!#REF!</definedName>
    <definedName name="_pr11" localSheetId="14">[1]Popisi!#REF!</definedName>
    <definedName name="_pr11" localSheetId="15">[1]Popisi!#REF!</definedName>
    <definedName name="_pr11">[1]Popisi!#REF!</definedName>
    <definedName name="_pr12" localSheetId="2">[1]Popisi!#REF!</definedName>
    <definedName name="_pr12" localSheetId="3">[1]Popisi!#REF!</definedName>
    <definedName name="_pr12" localSheetId="8">[1]Popisi!#REF!</definedName>
    <definedName name="_pr12" localSheetId="9">[1]Popisi!#REF!</definedName>
    <definedName name="_pr12" localSheetId="10">[1]Popisi!#REF!</definedName>
    <definedName name="_pr12" localSheetId="11">[1]Popisi!#REF!</definedName>
    <definedName name="_pr12" localSheetId="12">[1]Popisi!#REF!</definedName>
    <definedName name="_pr12" localSheetId="13">[1]Popisi!#REF!</definedName>
    <definedName name="_pr12" localSheetId="7">[1]Popisi!#REF!</definedName>
    <definedName name="_pr12" localSheetId="16">[1]Popisi!#REF!</definedName>
    <definedName name="_pr12" localSheetId="17">[1]Popisi!#REF!</definedName>
    <definedName name="_pr12" localSheetId="4">[1]Popisi!#REF!</definedName>
    <definedName name="_pr12" localSheetId="6">[1]Popisi!#REF!</definedName>
    <definedName name="_pr12" localSheetId="5">[1]Popisi!#REF!</definedName>
    <definedName name="_pr12" localSheetId="14">[1]Popisi!#REF!</definedName>
    <definedName name="_pr12" localSheetId="15">[1]Popisi!#REF!</definedName>
    <definedName name="_pr12">[1]Popisi!#REF!</definedName>
    <definedName name="cc">[2]OSNOVA!$B$40</definedName>
    <definedName name="datum" localSheetId="2">[3]OSNOVA!#REF!</definedName>
    <definedName name="datum" localSheetId="3">[3]OSNOVA!#REF!</definedName>
    <definedName name="datum" localSheetId="8">[3]OSNOVA!#REF!</definedName>
    <definedName name="datum" localSheetId="9">[3]OSNOVA!#REF!</definedName>
    <definedName name="datum" localSheetId="10">[3]OSNOVA!#REF!</definedName>
    <definedName name="datum" localSheetId="11">[3]OSNOVA!#REF!</definedName>
    <definedName name="datum" localSheetId="12">[3]OSNOVA!#REF!</definedName>
    <definedName name="datum" localSheetId="13">[3]OSNOVA!#REF!</definedName>
    <definedName name="datum" localSheetId="7">[3]OSNOVA!#REF!</definedName>
    <definedName name="datum" localSheetId="16">[3]OSNOVA!#REF!</definedName>
    <definedName name="datum" localSheetId="17">[3]OSNOVA!#REF!</definedName>
    <definedName name="datum" localSheetId="4">[3]OSNOVA!#REF!</definedName>
    <definedName name="datum" localSheetId="6">[3]OSNOVA!#REF!</definedName>
    <definedName name="datum" localSheetId="5">[3]OSNOVA!#REF!</definedName>
    <definedName name="datum" localSheetId="14">[3]OSNOVA!#REF!</definedName>
    <definedName name="datum" localSheetId="15">[3]OSNOVA!#REF!</definedName>
    <definedName name="datum">[3]OSNOVA!#REF!</definedName>
    <definedName name="dd" localSheetId="2">#REF!</definedName>
    <definedName name="dd" localSheetId="3">#REF!</definedName>
    <definedName name="dd" localSheetId="8">#REF!</definedName>
    <definedName name="dd" localSheetId="9">#REF!</definedName>
    <definedName name="dd" localSheetId="10">#REF!</definedName>
    <definedName name="dd" localSheetId="11">#REF!</definedName>
    <definedName name="dd" localSheetId="12">#REF!</definedName>
    <definedName name="dd" localSheetId="13">#REF!</definedName>
    <definedName name="dd" localSheetId="7">#REF!</definedName>
    <definedName name="dd" localSheetId="16">#REF!</definedName>
    <definedName name="dd" localSheetId="17">#REF!</definedName>
    <definedName name="dd" localSheetId="4">#REF!</definedName>
    <definedName name="dd" localSheetId="6">#REF!</definedName>
    <definedName name="dd" localSheetId="5">#REF!</definedName>
    <definedName name="dd" localSheetId="14">#REF!</definedName>
    <definedName name="dd" localSheetId="15">#REF!</definedName>
    <definedName name="dd">#REF!</definedName>
    <definedName name="DDV">[3]OSNOVA!$B$41</definedName>
    <definedName name="DEL">[3]OSNOVA!$B$31</definedName>
    <definedName name="dfg">#REF!</definedName>
    <definedName name="ert">#REF!</definedName>
    <definedName name="ew">#REF!</definedName>
    <definedName name="Excel_BuiltIn_Print_Titles_1" localSheetId="2">#REF!</definedName>
    <definedName name="Excel_BuiltIn_Print_Titles_1" localSheetId="3">#REF!</definedName>
    <definedName name="Excel_BuiltIn_Print_Titles_1" localSheetId="8">#REF!</definedName>
    <definedName name="Excel_BuiltIn_Print_Titles_1" localSheetId="9">#REF!</definedName>
    <definedName name="Excel_BuiltIn_Print_Titles_1" localSheetId="10">#REF!</definedName>
    <definedName name="Excel_BuiltIn_Print_Titles_1" localSheetId="11">#REF!</definedName>
    <definedName name="Excel_BuiltIn_Print_Titles_1" localSheetId="12">#REF!</definedName>
    <definedName name="Excel_BuiltIn_Print_Titles_1" localSheetId="13">#REF!</definedName>
    <definedName name="Excel_BuiltIn_Print_Titles_1" localSheetId="7">#REF!</definedName>
    <definedName name="Excel_BuiltIn_Print_Titles_1" localSheetId="16">#REF!</definedName>
    <definedName name="Excel_BuiltIn_Print_Titles_1" localSheetId="17">#REF!</definedName>
    <definedName name="Excel_BuiltIn_Print_Titles_1" localSheetId="4">#REF!</definedName>
    <definedName name="Excel_BuiltIn_Print_Titles_1" localSheetId="6">#REF!</definedName>
    <definedName name="Excel_BuiltIn_Print_Titles_1" localSheetId="5">#REF!</definedName>
    <definedName name="Excel_BuiltIn_Print_Titles_1" localSheetId="14">#REF!</definedName>
    <definedName name="Excel_BuiltIn_Print_Titles_1" localSheetId="15">#REF!</definedName>
    <definedName name="Excel_BuiltIn_Print_Titles_1">#REF!</definedName>
    <definedName name="FakStro" localSheetId="2">[3]OSNOVA!#REF!</definedName>
    <definedName name="FakStro" localSheetId="3">[3]OSNOVA!#REF!</definedName>
    <definedName name="FakStro" localSheetId="8">[3]OSNOVA!#REF!</definedName>
    <definedName name="FakStro" localSheetId="9">[3]OSNOVA!#REF!</definedName>
    <definedName name="FakStro" localSheetId="10">[3]OSNOVA!#REF!</definedName>
    <definedName name="FakStro" localSheetId="11">[3]OSNOVA!#REF!</definedName>
    <definedName name="FakStro" localSheetId="12">[3]OSNOVA!#REF!</definedName>
    <definedName name="FakStro" localSheetId="13">[3]OSNOVA!#REF!</definedName>
    <definedName name="FakStro" localSheetId="7">[3]OSNOVA!#REF!</definedName>
    <definedName name="FakStro" localSheetId="16">[3]OSNOVA!#REF!</definedName>
    <definedName name="FakStro" localSheetId="17">[3]OSNOVA!#REF!</definedName>
    <definedName name="FakStro" localSheetId="4">[3]OSNOVA!#REF!</definedName>
    <definedName name="FakStro" localSheetId="6">[3]OSNOVA!#REF!</definedName>
    <definedName name="FakStro" localSheetId="5">[3]OSNOVA!#REF!</definedName>
    <definedName name="FakStro" localSheetId="14">[3]OSNOVA!#REF!</definedName>
    <definedName name="FakStro" localSheetId="15">[3]OSNOVA!#REF!</definedName>
    <definedName name="FakStro">[3]OSNOVA!#REF!</definedName>
    <definedName name="FaktStro">[4]osnova!$B$14</definedName>
    <definedName name="FR" localSheetId="2">[3]OSNOVA!#REF!</definedName>
    <definedName name="FR" localSheetId="3">[3]OSNOVA!#REF!</definedName>
    <definedName name="FR" localSheetId="8">[3]OSNOVA!#REF!</definedName>
    <definedName name="FR" localSheetId="9">[3]OSNOVA!#REF!</definedName>
    <definedName name="FR" localSheetId="10">[3]OSNOVA!#REF!</definedName>
    <definedName name="FR" localSheetId="11">[3]OSNOVA!#REF!</definedName>
    <definedName name="FR" localSheetId="12">[3]OSNOVA!#REF!</definedName>
    <definedName name="FR" localSheetId="13">[3]OSNOVA!#REF!</definedName>
    <definedName name="FR" localSheetId="7">[3]OSNOVA!#REF!</definedName>
    <definedName name="FR" localSheetId="16">[3]OSNOVA!#REF!</definedName>
    <definedName name="FR" localSheetId="17">[3]OSNOVA!#REF!</definedName>
    <definedName name="FR" localSheetId="4">[3]OSNOVA!#REF!</definedName>
    <definedName name="FR" localSheetId="6">[3]OSNOVA!#REF!</definedName>
    <definedName name="FR" localSheetId="5">[3]OSNOVA!#REF!</definedName>
    <definedName name="FR" localSheetId="14">[3]OSNOVA!#REF!</definedName>
    <definedName name="FR" localSheetId="15">[3]OSNOVA!#REF!</definedName>
    <definedName name="FR">[3]OSNOVA!#REF!</definedName>
    <definedName name="FRC">[2]OSNOVA!$B$38</definedName>
    <definedName name="investicija" localSheetId="2">#REF!</definedName>
    <definedName name="investicija" localSheetId="3">#REF!</definedName>
    <definedName name="investicija" localSheetId="8">#REF!</definedName>
    <definedName name="investicija" localSheetId="9">#REF!</definedName>
    <definedName name="investicija" localSheetId="10">#REF!</definedName>
    <definedName name="investicija" localSheetId="11">#REF!</definedName>
    <definedName name="investicija" localSheetId="12">#REF!</definedName>
    <definedName name="investicija" localSheetId="13">#REF!</definedName>
    <definedName name="investicija" localSheetId="7">#REF!</definedName>
    <definedName name="investicija" localSheetId="16">#REF!</definedName>
    <definedName name="investicija" localSheetId="17">#REF!</definedName>
    <definedName name="investicija" localSheetId="4">#REF!</definedName>
    <definedName name="investicija" localSheetId="6">#REF!</definedName>
    <definedName name="investicija" localSheetId="5">#REF!</definedName>
    <definedName name="investicija" localSheetId="14">#REF!</definedName>
    <definedName name="investicija" localSheetId="15">#REF!</definedName>
    <definedName name="investicija">#REF!</definedName>
    <definedName name="izkop">#REF!</definedName>
    <definedName name="Izm_11.005">#REF!</definedName>
    <definedName name="Izm_11.006">#REF!</definedName>
    <definedName name="Izm_11.007">#REF!</definedName>
    <definedName name="Izm_11.009">#REF!</definedName>
    <definedName name="OBJEKT">[3]OSNOVA!$B$35</definedName>
    <definedName name="obsip">#REF!</definedName>
    <definedName name="OZN">[3]OSNOVA!$B$33</definedName>
    <definedName name="_xlnm.Print_Area" localSheetId="2">CESTA!$B$1:$H$177</definedName>
    <definedName name="_xlnm.Print_Area" localSheetId="3">CR!$B$1:$H$94</definedName>
    <definedName name="_xlnm.Print_Area" localSheetId="8">'KANAL K1_1 faza'!$B$1:$H$91</definedName>
    <definedName name="_xlnm.Print_Area" localSheetId="9">'KANAL K2'!$B$1:$H$69</definedName>
    <definedName name="_xlnm.Print_Area" localSheetId="10">'KANAL K3'!$B$1:$H$60</definedName>
    <definedName name="_xlnm.Print_Area" localSheetId="11">'KANAL K4'!$B$1:$H$60</definedName>
    <definedName name="_xlnm.Print_Area" localSheetId="12">'KANAL K5'!$B$1:$H$64</definedName>
    <definedName name="_xlnm.Print_Area" localSheetId="13">'KANAL K6'!$B$1:$H$65</definedName>
    <definedName name="_xlnm.Print_Area" localSheetId="7">'KANALIZACIJA IN VODOVOD'!$B$1:$E$31</definedName>
    <definedName name="_xlnm.Print_Area" localSheetId="16">'NAVEZAVA FEK'!$B$1:$H$62</definedName>
    <definedName name="_xlnm.Print_Area" localSheetId="17">'NAVEZAVA VODOVOD'!$B$1:$H$77</definedName>
    <definedName name="_xlnm.Print_Area" localSheetId="4">'NN VOD'!$B$1:$H$74</definedName>
    <definedName name="_xlnm.Print_Area" localSheetId="1">Opomba!$B$1:$G$45</definedName>
    <definedName name="_xlnm.Print_Area" localSheetId="0">REK!$B$1:$E$28</definedName>
    <definedName name="_xlnm.Print_Area" localSheetId="6">'TK lokalni vod'!$B$1:$H$51</definedName>
    <definedName name="_xlnm.Print_Area" localSheetId="5">'TK vod'!$B$1:$H$31</definedName>
    <definedName name="_xlnm.Print_Area" localSheetId="14">'Tlačni kanal'!$B$1:$H$77</definedName>
    <definedName name="_xlnm.Print_Area" localSheetId="15">Vodovod!$B$1:$H$72</definedName>
    <definedName name="posteljica">#REF!</definedName>
    <definedName name="POV">#REF!</definedName>
    <definedName name="površina">#REF!</definedName>
    <definedName name="pripravljalna">#REF!</definedName>
    <definedName name="q" localSheetId="2">#REF!</definedName>
    <definedName name="q" localSheetId="3">#REF!</definedName>
    <definedName name="q" localSheetId="8">#REF!</definedName>
    <definedName name="q" localSheetId="9">#REF!</definedName>
    <definedName name="q" localSheetId="10">#REF!</definedName>
    <definedName name="q" localSheetId="11">#REF!</definedName>
    <definedName name="q" localSheetId="12">#REF!</definedName>
    <definedName name="q" localSheetId="13">#REF!</definedName>
    <definedName name="q" localSheetId="7">#REF!</definedName>
    <definedName name="q" localSheetId="16">#REF!</definedName>
    <definedName name="q" localSheetId="17">#REF!</definedName>
    <definedName name="q" localSheetId="4">#REF!</definedName>
    <definedName name="q" localSheetId="6">#REF!</definedName>
    <definedName name="q" localSheetId="5">#REF!</definedName>
    <definedName name="q" localSheetId="14">#REF!</definedName>
    <definedName name="q" localSheetId="15">#REF!</definedName>
    <definedName name="q">#REF!</definedName>
    <definedName name="razd">#REF!</definedName>
    <definedName name="razdalja">#REF!</definedName>
    <definedName name="Reviz" localSheetId="2">[3]OSNOVA!#REF!</definedName>
    <definedName name="Reviz" localSheetId="3">[3]OSNOVA!#REF!</definedName>
    <definedName name="Reviz" localSheetId="8">[3]OSNOVA!#REF!</definedName>
    <definedName name="Reviz" localSheetId="9">[3]OSNOVA!#REF!</definedName>
    <definedName name="Reviz" localSheetId="10">[3]OSNOVA!#REF!</definedName>
    <definedName name="Reviz" localSheetId="11">[3]OSNOVA!#REF!</definedName>
    <definedName name="Reviz" localSheetId="12">[3]OSNOVA!#REF!</definedName>
    <definedName name="Reviz" localSheetId="13">[3]OSNOVA!#REF!</definedName>
    <definedName name="Reviz" localSheetId="7">[3]OSNOVA!#REF!</definedName>
    <definedName name="Reviz" localSheetId="16">[3]OSNOVA!#REF!</definedName>
    <definedName name="Reviz" localSheetId="17">[3]OSNOVA!#REF!</definedName>
    <definedName name="Reviz" localSheetId="4">[3]OSNOVA!#REF!</definedName>
    <definedName name="Reviz" localSheetId="6">[3]OSNOVA!#REF!</definedName>
    <definedName name="Reviz" localSheetId="5">[3]OSNOVA!#REF!</definedName>
    <definedName name="Reviz" localSheetId="14">[3]OSNOVA!#REF!</definedName>
    <definedName name="Reviz" localSheetId="15">[3]OSNOVA!#REF!</definedName>
    <definedName name="Reviz">[3]OSNOVA!#REF!</definedName>
    <definedName name="rrr" localSheetId="2">#REF!</definedName>
    <definedName name="rrr" localSheetId="3">#REF!</definedName>
    <definedName name="rrr" localSheetId="8">#REF!</definedName>
    <definedName name="rrr" localSheetId="9">#REF!</definedName>
    <definedName name="rrr" localSheetId="10">#REF!</definedName>
    <definedName name="rrr" localSheetId="11">#REF!</definedName>
    <definedName name="rrr" localSheetId="12">#REF!</definedName>
    <definedName name="rrr" localSheetId="13">#REF!</definedName>
    <definedName name="rrr" localSheetId="7">#REF!</definedName>
    <definedName name="rrr" localSheetId="16">#REF!</definedName>
    <definedName name="rrr" localSheetId="17">#REF!</definedName>
    <definedName name="rrr" localSheetId="4">#REF!</definedName>
    <definedName name="rrr" localSheetId="6">#REF!</definedName>
    <definedName name="rrr" localSheetId="5">#REF!</definedName>
    <definedName name="rrr" localSheetId="14">#REF!</definedName>
    <definedName name="rrr" localSheetId="15">#REF!</definedName>
    <definedName name="rrr">#REF!</definedName>
    <definedName name="s" localSheetId="2">#REF!</definedName>
    <definedName name="s" localSheetId="3">#REF!</definedName>
    <definedName name="s" localSheetId="8">#REF!</definedName>
    <definedName name="s" localSheetId="9">#REF!</definedName>
    <definedName name="s" localSheetId="10">#REF!</definedName>
    <definedName name="s" localSheetId="11">#REF!</definedName>
    <definedName name="s" localSheetId="12">#REF!</definedName>
    <definedName name="s" localSheetId="13">#REF!</definedName>
    <definedName name="s" localSheetId="7">#REF!</definedName>
    <definedName name="s" localSheetId="16">#REF!</definedName>
    <definedName name="s" localSheetId="17">#REF!</definedName>
    <definedName name="s" localSheetId="4">#REF!</definedName>
    <definedName name="s" localSheetId="6">#REF!</definedName>
    <definedName name="s" localSheetId="5">#REF!</definedName>
    <definedName name="s" localSheetId="14">#REF!</definedName>
    <definedName name="s" localSheetId="15">#REF!</definedName>
    <definedName name="s">#REF!</definedName>
    <definedName name="s_Prip_del">#REF!</definedName>
    <definedName name="SK_GRADBENA">[1]Popisi!$F$614</definedName>
    <definedName name="sk_IZOLACIJA" localSheetId="2">#REF!</definedName>
    <definedName name="sk_IZOLACIJA" localSheetId="3">#REF!</definedName>
    <definedName name="sk_IZOLACIJA" localSheetId="8">#REF!</definedName>
    <definedName name="sk_IZOLACIJA" localSheetId="9">#REF!</definedName>
    <definedName name="sk_IZOLACIJA" localSheetId="10">#REF!</definedName>
    <definedName name="sk_IZOLACIJA" localSheetId="11">#REF!</definedName>
    <definedName name="sk_IZOLACIJA" localSheetId="12">#REF!</definedName>
    <definedName name="sk_IZOLACIJA" localSheetId="13">#REF!</definedName>
    <definedName name="sk_IZOLACIJA" localSheetId="7">#REF!</definedName>
    <definedName name="sk_IZOLACIJA" localSheetId="16">#REF!</definedName>
    <definedName name="sk_IZOLACIJA" localSheetId="17">#REF!</definedName>
    <definedName name="sk_IZOLACIJA" localSheetId="4">#REF!</definedName>
    <definedName name="sk_IZOLACIJA" localSheetId="6">#REF!</definedName>
    <definedName name="sk_IZOLACIJA" localSheetId="5">#REF!</definedName>
    <definedName name="sk_IZOLACIJA" localSheetId="14">#REF!</definedName>
    <definedName name="sk_IZOLACIJA" localSheetId="15">#REF!</definedName>
    <definedName name="sk_IZOLACIJA">#REF!</definedName>
    <definedName name="SK_ODVODNJAVANJE">[1]Popisi!$F$364</definedName>
    <definedName name="SK_OPREMA" localSheetId="2">#REF!</definedName>
    <definedName name="SK_OPREMA" localSheetId="3">#REF!</definedName>
    <definedName name="SK_OPREMA" localSheetId="8">#REF!</definedName>
    <definedName name="SK_OPREMA" localSheetId="9">#REF!</definedName>
    <definedName name="SK_OPREMA" localSheetId="10">#REF!</definedName>
    <definedName name="SK_OPREMA" localSheetId="11">#REF!</definedName>
    <definedName name="SK_OPREMA" localSheetId="12">#REF!</definedName>
    <definedName name="SK_OPREMA" localSheetId="13">#REF!</definedName>
    <definedName name="SK_OPREMA" localSheetId="7">#REF!</definedName>
    <definedName name="SK_OPREMA" localSheetId="16">#REF!</definedName>
    <definedName name="SK_OPREMA" localSheetId="17">#REF!</definedName>
    <definedName name="SK_OPREMA" localSheetId="4">#REF!</definedName>
    <definedName name="SK_OPREMA" localSheetId="6">#REF!</definedName>
    <definedName name="SK_OPREMA" localSheetId="5">#REF!</definedName>
    <definedName name="SK_OPREMA" localSheetId="14">#REF!</definedName>
    <definedName name="SK_OPREMA" localSheetId="15">#REF!</definedName>
    <definedName name="SK_OPREMA">#REF!</definedName>
    <definedName name="SK_PLESKARSKA" localSheetId="2">#REF!</definedName>
    <definedName name="SK_PLESKARSKA" localSheetId="3">#REF!</definedName>
    <definedName name="SK_PLESKARSKA" localSheetId="8">#REF!</definedName>
    <definedName name="SK_PLESKARSKA" localSheetId="9">#REF!</definedName>
    <definedName name="SK_PLESKARSKA" localSheetId="10">#REF!</definedName>
    <definedName name="SK_PLESKARSKA" localSheetId="11">#REF!</definedName>
    <definedName name="SK_PLESKARSKA" localSheetId="12">#REF!</definedName>
    <definedName name="SK_PLESKARSKA" localSheetId="13">#REF!</definedName>
    <definedName name="SK_PLESKARSKA" localSheetId="7">#REF!</definedName>
    <definedName name="SK_PLESKARSKA" localSheetId="16">#REF!</definedName>
    <definedName name="SK_PLESKARSKA" localSheetId="17">#REF!</definedName>
    <definedName name="SK_PLESKARSKA" localSheetId="4">#REF!</definedName>
    <definedName name="SK_PLESKARSKA" localSheetId="6">#REF!</definedName>
    <definedName name="SK_PLESKARSKA" localSheetId="5">#REF!</definedName>
    <definedName name="SK_PLESKARSKA" localSheetId="14">#REF!</definedName>
    <definedName name="SK_PLESKARSKA" localSheetId="15">#REF!</definedName>
    <definedName name="SK_PLESKARSKA">#REF!</definedName>
    <definedName name="SK_PRIPRAVA">[1]Popisi!$F$201</definedName>
    <definedName name="SK_R" localSheetId="2">#REF!</definedName>
    <definedName name="SK_R" localSheetId="3">#REF!</definedName>
    <definedName name="SK_R" localSheetId="8">#REF!</definedName>
    <definedName name="SK_R" localSheetId="9">#REF!</definedName>
    <definedName name="SK_R" localSheetId="10">#REF!</definedName>
    <definedName name="SK_R" localSheetId="11">#REF!</definedName>
    <definedName name="SK_R" localSheetId="12">#REF!</definedName>
    <definedName name="SK_R" localSheetId="13">#REF!</definedName>
    <definedName name="SK_R" localSheetId="7">#REF!</definedName>
    <definedName name="SK_R" localSheetId="16">#REF!</definedName>
    <definedName name="SK_R" localSheetId="17">#REF!</definedName>
    <definedName name="SK_R" localSheetId="4">#REF!</definedName>
    <definedName name="SK_R" localSheetId="6">#REF!</definedName>
    <definedName name="SK_R" localSheetId="5">#REF!</definedName>
    <definedName name="SK_R" localSheetId="14">#REF!</definedName>
    <definedName name="SK_R" localSheetId="15">#REF!</definedName>
    <definedName name="SK_R">#REF!</definedName>
    <definedName name="SK_RAZNO" localSheetId="2">#REF!</definedName>
    <definedName name="SK_RAZNO" localSheetId="3">#REF!</definedName>
    <definedName name="SK_RAZNO" localSheetId="8">#REF!</definedName>
    <definedName name="SK_RAZNO" localSheetId="9">#REF!</definedName>
    <definedName name="SK_RAZNO" localSheetId="10">#REF!</definedName>
    <definedName name="SK_RAZNO" localSheetId="11">#REF!</definedName>
    <definedName name="SK_RAZNO" localSheetId="12">#REF!</definedName>
    <definedName name="SK_RAZNO" localSheetId="13">#REF!</definedName>
    <definedName name="SK_RAZNO" localSheetId="7">#REF!</definedName>
    <definedName name="SK_RAZNO" localSheetId="16">#REF!</definedName>
    <definedName name="SK_RAZNO" localSheetId="17">#REF!</definedName>
    <definedName name="SK_RAZNO" localSheetId="4">#REF!</definedName>
    <definedName name="SK_RAZNO" localSheetId="6">#REF!</definedName>
    <definedName name="SK_RAZNO" localSheetId="5">#REF!</definedName>
    <definedName name="SK_RAZNO" localSheetId="14">#REF!</definedName>
    <definedName name="SK_RAZNO" localSheetId="15">#REF!</definedName>
    <definedName name="SK_RAZNO">#REF!</definedName>
    <definedName name="sk_sanacija" localSheetId="2">#REF!</definedName>
    <definedName name="sk_sanacija" localSheetId="3">#REF!</definedName>
    <definedName name="sk_sanacija" localSheetId="8">#REF!</definedName>
    <definedName name="sk_sanacija" localSheetId="9">#REF!</definedName>
    <definedName name="sk_sanacija" localSheetId="10">#REF!</definedName>
    <definedName name="sk_sanacija" localSheetId="11">#REF!</definedName>
    <definedName name="sk_sanacija" localSheetId="12">#REF!</definedName>
    <definedName name="sk_sanacija" localSheetId="13">#REF!</definedName>
    <definedName name="sk_sanacija" localSheetId="7">#REF!</definedName>
    <definedName name="sk_sanacija" localSheetId="16">#REF!</definedName>
    <definedName name="sk_sanacija" localSheetId="17">#REF!</definedName>
    <definedName name="sk_sanacija" localSheetId="4">#REF!</definedName>
    <definedName name="sk_sanacija" localSheetId="6">#REF!</definedName>
    <definedName name="sk_sanacija" localSheetId="5">#REF!</definedName>
    <definedName name="sk_sanacija" localSheetId="14">#REF!</definedName>
    <definedName name="sk_sanacija" localSheetId="15">#REF!</definedName>
    <definedName name="sk_sanacija">#REF!</definedName>
    <definedName name="SK_TUJE">[1]Popisi!$F$692</definedName>
    <definedName name="sk_VOZISCNE" localSheetId="2">#REF!</definedName>
    <definedName name="sk_VOZISCNE" localSheetId="3">#REF!</definedName>
    <definedName name="sk_VOZISCNE" localSheetId="8">#REF!</definedName>
    <definedName name="sk_VOZISCNE" localSheetId="9">#REF!</definedName>
    <definedName name="sk_VOZISCNE" localSheetId="10">#REF!</definedName>
    <definedName name="sk_VOZISCNE" localSheetId="11">#REF!</definedName>
    <definedName name="sk_VOZISCNE" localSheetId="12">#REF!</definedName>
    <definedName name="sk_VOZISCNE" localSheetId="13">#REF!</definedName>
    <definedName name="sk_VOZISCNE" localSheetId="7">#REF!</definedName>
    <definedName name="sk_VOZISCNE" localSheetId="16">#REF!</definedName>
    <definedName name="sk_VOZISCNE" localSheetId="17">#REF!</definedName>
    <definedName name="sk_VOZISCNE" localSheetId="4">#REF!</definedName>
    <definedName name="sk_VOZISCNE" localSheetId="6">#REF!</definedName>
    <definedName name="sk_VOZISCNE" localSheetId="5">#REF!</definedName>
    <definedName name="sk_VOZISCNE" localSheetId="14">#REF!</definedName>
    <definedName name="sk_VOZISCNE" localSheetId="15">#REF!</definedName>
    <definedName name="sk_VOZISCNE">#REF!</definedName>
    <definedName name="sk_VOZIŠČNE">[1]Popisi!$F$324</definedName>
    <definedName name="SK_ZEMELJSKA">[1]Popisi!$F$282</definedName>
    <definedName name="sk_ZIDARSKA" localSheetId="2">#REF!</definedName>
    <definedName name="sk_ZIDARSKA" localSheetId="3">#REF!</definedName>
    <definedName name="sk_ZIDARSKA" localSheetId="8">#REF!</definedName>
    <definedName name="sk_ZIDARSKA" localSheetId="9">#REF!</definedName>
    <definedName name="sk_ZIDARSKA" localSheetId="10">#REF!</definedName>
    <definedName name="sk_ZIDARSKA" localSheetId="11">#REF!</definedName>
    <definedName name="sk_ZIDARSKA" localSheetId="12">#REF!</definedName>
    <definedName name="sk_ZIDARSKA" localSheetId="13">#REF!</definedName>
    <definedName name="sk_ZIDARSKA" localSheetId="7">#REF!</definedName>
    <definedName name="sk_ZIDARSKA" localSheetId="16">#REF!</definedName>
    <definedName name="sk_ZIDARSKA" localSheetId="17">#REF!</definedName>
    <definedName name="sk_ZIDARSKA" localSheetId="4">#REF!</definedName>
    <definedName name="sk_ZIDARSKA" localSheetId="6">#REF!</definedName>
    <definedName name="sk_ZIDARSKA" localSheetId="5">#REF!</definedName>
    <definedName name="sk_ZIDARSKA" localSheetId="14">#REF!</definedName>
    <definedName name="sk_ZIDARSKA" localSheetId="15">#REF!</definedName>
    <definedName name="sk_ZIDARSKA">#REF!</definedName>
    <definedName name="skA">'[5]STRUŠKA II'!$H$27</definedName>
    <definedName name="stmape" localSheetId="2">[3]OSNOVA!#REF!</definedName>
    <definedName name="stmape" localSheetId="3">[3]OSNOVA!#REF!</definedName>
    <definedName name="stmape" localSheetId="8">[3]OSNOVA!#REF!</definedName>
    <definedName name="stmape" localSheetId="9">[3]OSNOVA!#REF!</definedName>
    <definedName name="stmape" localSheetId="10">[3]OSNOVA!#REF!</definedName>
    <definedName name="stmape" localSheetId="11">[3]OSNOVA!#REF!</definedName>
    <definedName name="stmape" localSheetId="12">[3]OSNOVA!#REF!</definedName>
    <definedName name="stmape" localSheetId="13">[3]OSNOVA!#REF!</definedName>
    <definedName name="stmape" localSheetId="7">[3]OSNOVA!#REF!</definedName>
    <definedName name="stmape" localSheetId="16">[3]OSNOVA!#REF!</definedName>
    <definedName name="stmape" localSheetId="17">[3]OSNOVA!#REF!</definedName>
    <definedName name="stmape" localSheetId="4">[3]OSNOVA!#REF!</definedName>
    <definedName name="stmape" localSheetId="6">[3]OSNOVA!#REF!</definedName>
    <definedName name="stmape" localSheetId="5">[3]OSNOVA!#REF!</definedName>
    <definedName name="stmape" localSheetId="14">[3]OSNOVA!#REF!</definedName>
    <definedName name="stmape" localSheetId="15">[3]OSNOVA!#REF!</definedName>
    <definedName name="stmape">[3]OSNOVA!#REF!</definedName>
    <definedName name="stnac" localSheetId="2">[3]OSNOVA!#REF!</definedName>
    <definedName name="stnac" localSheetId="3">[3]OSNOVA!#REF!</definedName>
    <definedName name="stnac" localSheetId="8">[3]OSNOVA!#REF!</definedName>
    <definedName name="stnac" localSheetId="9">[3]OSNOVA!#REF!</definedName>
    <definedName name="stnac" localSheetId="10">[3]OSNOVA!#REF!</definedName>
    <definedName name="stnac" localSheetId="11">[3]OSNOVA!#REF!</definedName>
    <definedName name="stnac" localSheetId="12">[3]OSNOVA!#REF!</definedName>
    <definedName name="stnac" localSheetId="13">[3]OSNOVA!#REF!</definedName>
    <definedName name="stnac" localSheetId="7">[3]OSNOVA!#REF!</definedName>
    <definedName name="stnac" localSheetId="16">[3]OSNOVA!#REF!</definedName>
    <definedName name="stnac" localSheetId="17">[3]OSNOVA!#REF!</definedName>
    <definedName name="stnac" localSheetId="4">[3]OSNOVA!#REF!</definedName>
    <definedName name="stnac" localSheetId="6">[3]OSNOVA!#REF!</definedName>
    <definedName name="stnac" localSheetId="5">[3]OSNOVA!#REF!</definedName>
    <definedName name="stnac" localSheetId="14">[3]OSNOVA!#REF!</definedName>
    <definedName name="stnac" localSheetId="15">[3]OSNOVA!#REF!</definedName>
    <definedName name="stnac">[3]OSNOVA!#REF!</definedName>
    <definedName name="stpro" localSheetId="2">[3]OSNOVA!#REF!</definedName>
    <definedName name="stpro" localSheetId="3">[3]OSNOVA!#REF!</definedName>
    <definedName name="stpro" localSheetId="8">[3]OSNOVA!#REF!</definedName>
    <definedName name="stpro" localSheetId="9">[3]OSNOVA!#REF!</definedName>
    <definedName name="stpro" localSheetId="10">[3]OSNOVA!#REF!</definedName>
    <definedName name="stpro" localSheetId="11">[3]OSNOVA!#REF!</definedName>
    <definedName name="stpro" localSheetId="12">[3]OSNOVA!#REF!</definedName>
    <definedName name="stpro" localSheetId="13">[3]OSNOVA!#REF!</definedName>
    <definedName name="stpro" localSheetId="7">[3]OSNOVA!#REF!</definedName>
    <definedName name="stpro" localSheetId="16">[3]OSNOVA!#REF!</definedName>
    <definedName name="stpro" localSheetId="17">[3]OSNOVA!#REF!</definedName>
    <definedName name="stpro" localSheetId="4">[3]OSNOVA!#REF!</definedName>
    <definedName name="stpro" localSheetId="6">[3]OSNOVA!#REF!</definedName>
    <definedName name="stpro" localSheetId="5">[3]OSNOVA!#REF!</definedName>
    <definedName name="stpro" localSheetId="14">[3]OSNOVA!#REF!</definedName>
    <definedName name="stpro" localSheetId="15">[3]OSNOVA!#REF!</definedName>
    <definedName name="stpro">[3]OSNOVA!#REF!</definedName>
    <definedName name="SU_MONTDELA">#REF!</definedName>
    <definedName name="SU_NABAVAMAT">#REF!</definedName>
    <definedName name="SU_ZEMDELA">#REF!</definedName>
    <definedName name="Sub_11">#REF!</definedName>
    <definedName name="Sub_12">#REF!</definedName>
    <definedName name="š">#REF!</definedName>
    <definedName name="tampon">#REF!</definedName>
    <definedName name="TecEURO">[4]osnova!$B$12</definedName>
    <definedName name="_xlnm.Print_Titles" localSheetId="2">CESTA!$22:$23</definedName>
    <definedName name="_xlnm.Print_Titles" localSheetId="3">CR!$12:$13</definedName>
    <definedName name="_xlnm.Print_Titles" localSheetId="8">'KANAL K1_1 faza'!$14:$15</definedName>
    <definedName name="_xlnm.Print_Titles" localSheetId="9">'KANAL K2'!$14:$15</definedName>
    <definedName name="_xlnm.Print_Titles" localSheetId="10">'KANAL K3'!$14:$15</definedName>
    <definedName name="_xlnm.Print_Titles" localSheetId="11">'KANAL K4'!$14:$15</definedName>
    <definedName name="_xlnm.Print_Titles" localSheetId="12">'KANAL K5'!$14:$15</definedName>
    <definedName name="_xlnm.Print_Titles" localSheetId="13">'KANAL K6'!$14:$15</definedName>
    <definedName name="_xlnm.Print_Titles" localSheetId="7">'KANALIZACIJA IN VODOVOD'!$38:$39</definedName>
    <definedName name="_xlnm.Print_Titles" localSheetId="16">'NAVEZAVA FEK'!$12:$13</definedName>
    <definedName name="_xlnm.Print_Titles" localSheetId="17">'NAVEZAVA VODOVOD'!$12:$13</definedName>
    <definedName name="_xlnm.Print_Titles" localSheetId="4">'NN VOD'!$12:$13</definedName>
    <definedName name="_xlnm.Print_Titles" localSheetId="6">'TK lokalni vod'!$14:$15</definedName>
    <definedName name="_xlnm.Print_Titles" localSheetId="5">'TK vod'!$10:$11</definedName>
    <definedName name="_xlnm.Print_Titles" localSheetId="14">'Tlačni kanal'!$14:$15</definedName>
    <definedName name="_xlnm.Print_Titles" localSheetId="15">Vodovod!$14:$15</definedName>
    <definedName name="tocka" localSheetId="2">[3]OSNOVA!#REF!</definedName>
    <definedName name="tocka" localSheetId="3">[3]OSNOVA!#REF!</definedName>
    <definedName name="tocka" localSheetId="8">[3]OSNOVA!#REF!</definedName>
    <definedName name="tocka" localSheetId="9">[3]OSNOVA!#REF!</definedName>
    <definedName name="tocka" localSheetId="10">[3]OSNOVA!#REF!</definedName>
    <definedName name="tocka" localSheetId="11">[3]OSNOVA!#REF!</definedName>
    <definedName name="tocka" localSheetId="12">[3]OSNOVA!#REF!</definedName>
    <definedName name="tocka" localSheetId="13">[3]OSNOVA!#REF!</definedName>
    <definedName name="tocka" localSheetId="7">[3]OSNOVA!#REF!</definedName>
    <definedName name="tocka" localSheetId="16">[3]OSNOVA!#REF!</definedName>
    <definedName name="tocka" localSheetId="17">[3]OSNOVA!#REF!</definedName>
    <definedName name="tocka" localSheetId="4">[3]OSNOVA!#REF!</definedName>
    <definedName name="tocka" localSheetId="6">[3]OSNOVA!#REF!</definedName>
    <definedName name="tocka" localSheetId="5">[3]OSNOVA!#REF!</definedName>
    <definedName name="tocka" localSheetId="14">[3]OSNOVA!#REF!</definedName>
    <definedName name="tocka" localSheetId="15">[3]OSNOVA!#REF!</definedName>
    <definedName name="tocka">[3]OSNOVA!#REF!</definedName>
    <definedName name="volc">#REF!</definedName>
    <definedName name="volv">#REF!</definedName>
    <definedName name="wws">[6]OSNOVA!$B$38</definedName>
  </definedNames>
  <calcPr calcId="18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9" i="111" l="1"/>
  <c r="H68" i="111"/>
  <c r="H67" i="111"/>
  <c r="H66" i="111"/>
  <c r="H65" i="111"/>
  <c r="H64" i="111"/>
  <c r="H63" i="111"/>
  <c r="H62" i="111"/>
  <c r="H61" i="111"/>
  <c r="H35" i="111"/>
  <c r="H34" i="111"/>
  <c r="H33" i="111"/>
  <c r="H32" i="111"/>
  <c r="H31" i="111"/>
  <c r="H30" i="111"/>
  <c r="B21" i="101"/>
  <c r="G71" i="111"/>
  <c r="H60" i="111"/>
  <c r="H59" i="111"/>
  <c r="H58" i="111"/>
  <c r="H57" i="111"/>
  <c r="H56" i="111"/>
  <c r="H55" i="111"/>
  <c r="H54" i="111"/>
  <c r="H53" i="111"/>
  <c r="H52" i="111"/>
  <c r="H51" i="111"/>
  <c r="H50" i="111"/>
  <c r="H49" i="111"/>
  <c r="H48" i="111"/>
  <c r="H47" i="111"/>
  <c r="H46" i="111"/>
  <c r="B46" i="111"/>
  <c r="B47" i="111" s="1"/>
  <c r="G42" i="111"/>
  <c r="H40" i="111"/>
  <c r="H39" i="111"/>
  <c r="H38" i="111"/>
  <c r="H37" i="111"/>
  <c r="H36" i="111"/>
  <c r="H28" i="111"/>
  <c r="B28" i="111"/>
  <c r="G24" i="111"/>
  <c r="H22" i="111"/>
  <c r="H21" i="111"/>
  <c r="H20" i="111"/>
  <c r="B20" i="111"/>
  <c r="D6" i="111"/>
  <c r="C1" i="111"/>
  <c r="B4" i="111" s="1"/>
  <c r="B19" i="101"/>
  <c r="H74" i="110"/>
  <c r="H73" i="110"/>
  <c r="H72" i="110"/>
  <c r="H71" i="110"/>
  <c r="B71" i="110"/>
  <c r="H62" i="110"/>
  <c r="H61" i="110"/>
  <c r="H60" i="110"/>
  <c r="G76" i="110"/>
  <c r="H68" i="110"/>
  <c r="H67" i="110"/>
  <c r="H66" i="110"/>
  <c r="H65" i="110"/>
  <c r="H64" i="110"/>
  <c r="H63" i="110"/>
  <c r="H59" i="110"/>
  <c r="H50" i="110"/>
  <c r="H49" i="110"/>
  <c r="H48" i="110"/>
  <c r="H47" i="110"/>
  <c r="H46" i="110"/>
  <c r="H45" i="110"/>
  <c r="H44" i="110"/>
  <c r="H43" i="110"/>
  <c r="H42" i="110"/>
  <c r="H41" i="110"/>
  <c r="H40" i="110"/>
  <c r="H39" i="110"/>
  <c r="H38" i="110"/>
  <c r="H37" i="110"/>
  <c r="H36" i="110"/>
  <c r="H35" i="110"/>
  <c r="H34" i="110"/>
  <c r="H32" i="110"/>
  <c r="H31" i="110"/>
  <c r="H23" i="110"/>
  <c r="H22" i="110"/>
  <c r="H21" i="110"/>
  <c r="H70" i="110"/>
  <c r="H69" i="110"/>
  <c r="H58" i="110"/>
  <c r="H57" i="110"/>
  <c r="B57" i="110"/>
  <c r="G53" i="110"/>
  <c r="H51" i="110"/>
  <c r="H30" i="110"/>
  <c r="B30" i="110"/>
  <c r="G26" i="110"/>
  <c r="H24" i="110"/>
  <c r="H20" i="110"/>
  <c r="B20" i="110"/>
  <c r="B21" i="110" s="1"/>
  <c r="D6" i="110"/>
  <c r="C1" i="110"/>
  <c r="B4" i="110" s="1"/>
  <c r="H39" i="105"/>
  <c r="H38" i="105"/>
  <c r="H38" i="104"/>
  <c r="H37" i="104"/>
  <c r="H38" i="103"/>
  <c r="H37" i="103"/>
  <c r="H55" i="109"/>
  <c r="H54" i="109"/>
  <c r="H53" i="109"/>
  <c r="B30" i="108"/>
  <c r="B11" i="101"/>
  <c r="B9" i="101"/>
  <c r="G60" i="109"/>
  <c r="H58" i="109"/>
  <c r="H57" i="109"/>
  <c r="H56" i="109"/>
  <c r="H52" i="109"/>
  <c r="H51" i="109"/>
  <c r="H50" i="109"/>
  <c r="H49" i="109"/>
  <c r="H48" i="109"/>
  <c r="B48" i="109"/>
  <c r="G44" i="109"/>
  <c r="H42" i="109"/>
  <c r="H41" i="109"/>
  <c r="H40" i="109"/>
  <c r="H39" i="109"/>
  <c r="H38" i="109"/>
  <c r="H37" i="109"/>
  <c r="H36" i="109"/>
  <c r="H35" i="109"/>
  <c r="H33" i="109"/>
  <c r="H31" i="109"/>
  <c r="H29" i="109"/>
  <c r="B28" i="109"/>
  <c r="G24" i="109"/>
  <c r="H22" i="109"/>
  <c r="H21" i="109"/>
  <c r="H20" i="109"/>
  <c r="B20" i="109"/>
  <c r="D6" i="109"/>
  <c r="C1" i="109"/>
  <c r="G12" i="109" s="1"/>
  <c r="H51" i="108"/>
  <c r="H50" i="108"/>
  <c r="H49" i="108"/>
  <c r="H48" i="108"/>
  <c r="H47" i="108"/>
  <c r="H46" i="108"/>
  <c r="H45" i="108"/>
  <c r="H44" i="108"/>
  <c r="H43" i="108"/>
  <c r="H42" i="108"/>
  <c r="H41" i="108"/>
  <c r="H40" i="108"/>
  <c r="H39" i="108"/>
  <c r="H38" i="108"/>
  <c r="H37" i="108"/>
  <c r="H36" i="108"/>
  <c r="H34" i="108"/>
  <c r="H33" i="108"/>
  <c r="H32" i="108"/>
  <c r="H30" i="108"/>
  <c r="H29" i="108"/>
  <c r="G68" i="108"/>
  <c r="H66" i="108"/>
  <c r="H65" i="108"/>
  <c r="H64" i="108"/>
  <c r="H63" i="108"/>
  <c r="H62" i="108"/>
  <c r="H61" i="108"/>
  <c r="H60" i="108"/>
  <c r="H59" i="108"/>
  <c r="H58" i="108"/>
  <c r="H57" i="108"/>
  <c r="B57" i="108"/>
  <c r="G53" i="108"/>
  <c r="B29" i="108"/>
  <c r="G25" i="108"/>
  <c r="H23" i="108"/>
  <c r="H22" i="108"/>
  <c r="H21" i="108"/>
  <c r="H20" i="108"/>
  <c r="B20" i="108"/>
  <c r="D6" i="108"/>
  <c r="C1" i="108"/>
  <c r="G12" i="108" s="1"/>
  <c r="H88" i="102"/>
  <c r="H85" i="102"/>
  <c r="H84" i="102"/>
  <c r="H83" i="102"/>
  <c r="H82" i="102"/>
  <c r="H81" i="102"/>
  <c r="H80" i="102"/>
  <c r="H79" i="102"/>
  <c r="H78" i="102"/>
  <c r="H77" i="102"/>
  <c r="H76" i="102"/>
  <c r="H75" i="102"/>
  <c r="H74" i="102"/>
  <c r="H73" i="102"/>
  <c r="H56" i="102"/>
  <c r="H55" i="102"/>
  <c r="H54" i="102"/>
  <c r="H53" i="102"/>
  <c r="H52" i="102"/>
  <c r="H51" i="102"/>
  <c r="H50" i="102"/>
  <c r="H49" i="102"/>
  <c r="H48" i="102"/>
  <c r="H47" i="102"/>
  <c r="H46" i="102"/>
  <c r="H45" i="102"/>
  <c r="H40" i="102"/>
  <c r="H39" i="102"/>
  <c r="H28" i="102"/>
  <c r="H27" i="102"/>
  <c r="H26" i="98"/>
  <c r="H42" i="111" l="1"/>
  <c r="H24" i="111"/>
  <c r="H6" i="111" s="1"/>
  <c r="H71" i="111"/>
  <c r="C21" i="101"/>
  <c r="G12" i="111"/>
  <c r="B21" i="111"/>
  <c r="B22" i="111" s="1"/>
  <c r="B29" i="111"/>
  <c r="B33" i="111" s="1"/>
  <c r="B48" i="111"/>
  <c r="B49" i="111" s="1"/>
  <c r="C19" i="101"/>
  <c r="B72" i="110"/>
  <c r="H26" i="110"/>
  <c r="H6" i="110" s="1"/>
  <c r="H76" i="110"/>
  <c r="B22" i="110"/>
  <c r="B23" i="110" s="1"/>
  <c r="B24" i="110" s="1"/>
  <c r="D8" i="110" s="1"/>
  <c r="H53" i="110"/>
  <c r="G12" i="110"/>
  <c r="B31" i="110"/>
  <c r="B58" i="110"/>
  <c r="B59" i="110" s="1"/>
  <c r="H24" i="109"/>
  <c r="B31" i="108"/>
  <c r="H60" i="109"/>
  <c r="H44" i="109"/>
  <c r="H6" i="109"/>
  <c r="C11" i="101"/>
  <c r="C9" i="101"/>
  <c r="B4" i="109"/>
  <c r="B49" i="109"/>
  <c r="B50" i="109" s="1"/>
  <c r="B21" i="109"/>
  <c r="B22" i="109" s="1"/>
  <c r="H53" i="108"/>
  <c r="H68" i="108"/>
  <c r="H25" i="108"/>
  <c r="B4" i="108"/>
  <c r="H6" i="108"/>
  <c r="B58" i="108"/>
  <c r="B21" i="108"/>
  <c r="B22" i="108" s="1"/>
  <c r="D10" i="100"/>
  <c r="G50" i="100"/>
  <c r="B46" i="100"/>
  <c r="B47" i="100" s="1"/>
  <c r="H48" i="100"/>
  <c r="H47" i="100"/>
  <c r="H46" i="100"/>
  <c r="H24" i="99"/>
  <c r="B24" i="99"/>
  <c r="B34" i="111" l="1"/>
  <c r="B35" i="111" s="1"/>
  <c r="B36" i="111" s="1"/>
  <c r="B50" i="111"/>
  <c r="D8" i="111"/>
  <c r="H8" i="111" s="1"/>
  <c r="B51" i="111"/>
  <c r="B73" i="110"/>
  <c r="B74" i="110" s="1"/>
  <c r="B60" i="110"/>
  <c r="B32" i="110"/>
  <c r="H8" i="110"/>
  <c r="B51" i="109"/>
  <c r="B32" i="109"/>
  <c r="B33" i="109" s="1"/>
  <c r="D8" i="109"/>
  <c r="H8" i="109" s="1"/>
  <c r="B59" i="108"/>
  <c r="B60" i="108" s="1"/>
  <c r="B23" i="108"/>
  <c r="H10" i="100"/>
  <c r="H50" i="100"/>
  <c r="B48" i="100"/>
  <c r="B52" i="111" l="1"/>
  <c r="B61" i="110"/>
  <c r="B33" i="110"/>
  <c r="B52" i="109"/>
  <c r="B34" i="109"/>
  <c r="B61" i="108"/>
  <c r="B25" i="101"/>
  <c r="B23" i="101"/>
  <c r="H72" i="107"/>
  <c r="H71" i="107"/>
  <c r="H70" i="107"/>
  <c r="H69" i="107"/>
  <c r="H68" i="107"/>
  <c r="H67" i="107"/>
  <c r="H66" i="107"/>
  <c r="H65" i="107"/>
  <c r="H64" i="107"/>
  <c r="H63" i="107"/>
  <c r="H62" i="107"/>
  <c r="H61" i="107"/>
  <c r="H60" i="107"/>
  <c r="H59" i="107"/>
  <c r="H57" i="107"/>
  <c r="H56" i="107"/>
  <c r="H55" i="107"/>
  <c r="H54" i="107"/>
  <c r="H53" i="107"/>
  <c r="H52" i="107"/>
  <c r="H51" i="107"/>
  <c r="H50" i="107"/>
  <c r="H49" i="107"/>
  <c r="H48" i="107"/>
  <c r="H47" i="107"/>
  <c r="H46" i="107"/>
  <c r="H45" i="107"/>
  <c r="H43" i="107"/>
  <c r="H42" i="107"/>
  <c r="H27" i="107"/>
  <c r="H35" i="107"/>
  <c r="H34" i="107"/>
  <c r="H33" i="107"/>
  <c r="H32" i="107"/>
  <c r="G74" i="107"/>
  <c r="B41" i="107"/>
  <c r="B42" i="107" s="1"/>
  <c r="G37" i="107"/>
  <c r="H26" i="107"/>
  <c r="H25" i="107"/>
  <c r="H24" i="107"/>
  <c r="H23" i="107"/>
  <c r="H22" i="107"/>
  <c r="H21" i="107"/>
  <c r="H20" i="107"/>
  <c r="H19" i="107"/>
  <c r="H18" i="107"/>
  <c r="B18" i="107"/>
  <c r="B19" i="107" s="1"/>
  <c r="D6" i="107"/>
  <c r="C1" i="107"/>
  <c r="B4" i="107" s="1"/>
  <c r="G33" i="106"/>
  <c r="H31" i="106"/>
  <c r="H30" i="106"/>
  <c r="H29" i="106"/>
  <c r="H28" i="106"/>
  <c r="H27" i="106"/>
  <c r="H26" i="106"/>
  <c r="H25" i="106"/>
  <c r="H24" i="106"/>
  <c r="H23" i="106"/>
  <c r="H22" i="106"/>
  <c r="H21" i="106"/>
  <c r="H20" i="106"/>
  <c r="H19" i="106"/>
  <c r="H18" i="106"/>
  <c r="H57" i="106"/>
  <c r="H56" i="106"/>
  <c r="H55" i="106"/>
  <c r="B18" i="106"/>
  <c r="B19" i="106" s="1"/>
  <c r="G59" i="106"/>
  <c r="H54" i="106"/>
  <c r="H39" i="106"/>
  <c r="H38" i="106"/>
  <c r="H37" i="106"/>
  <c r="B37" i="106"/>
  <c r="B38" i="106" s="1"/>
  <c r="C1" i="106"/>
  <c r="B4" i="106" s="1"/>
  <c r="B53" i="109" l="1"/>
  <c r="B53" i="111"/>
  <c r="B54" i="111" s="1"/>
  <c r="B55" i="111" s="1"/>
  <c r="B37" i="111"/>
  <c r="B62" i="110"/>
  <c r="B35" i="108"/>
  <c r="B38" i="109"/>
  <c r="B62" i="108"/>
  <c r="B63" i="108"/>
  <c r="B64" i="108" s="1"/>
  <c r="C25" i="101"/>
  <c r="C23" i="101"/>
  <c r="B43" i="107"/>
  <c r="H74" i="107"/>
  <c r="H37" i="107"/>
  <c r="H6" i="107" s="1"/>
  <c r="G10" i="107"/>
  <c r="B20" i="107"/>
  <c r="H33" i="106"/>
  <c r="B20" i="106"/>
  <c r="H59" i="106"/>
  <c r="G10" i="106"/>
  <c r="B39" i="106"/>
  <c r="B54" i="109" l="1"/>
  <c r="B55" i="109" s="1"/>
  <c r="B38" i="111"/>
  <c r="B39" i="111" s="1"/>
  <c r="B40" i="111" s="1"/>
  <c r="B56" i="111"/>
  <c r="B57" i="111" s="1"/>
  <c r="B58" i="111" s="1"/>
  <c r="B63" i="110"/>
  <c r="B64" i="110" s="1"/>
  <c r="B39" i="109"/>
  <c r="D8" i="108"/>
  <c r="H8" i="108" s="1"/>
  <c r="B65" i="108"/>
  <c r="B44" i="107"/>
  <c r="B45" i="107" s="1"/>
  <c r="B46" i="107" s="1"/>
  <c r="B21" i="107"/>
  <c r="B21" i="106"/>
  <c r="B22" i="106"/>
  <c r="B15" i="2"/>
  <c r="B56" i="109" l="1"/>
  <c r="B57" i="109" s="1"/>
  <c r="B58" i="109" s="1"/>
  <c r="B59" i="111"/>
  <c r="B65" i="110"/>
  <c r="B66" i="110" s="1"/>
  <c r="B37" i="110"/>
  <c r="B38" i="110" s="1"/>
  <c r="B40" i="109"/>
  <c r="B41" i="109" s="1"/>
  <c r="B66" i="108"/>
  <c r="B47" i="107"/>
  <c r="B48" i="107"/>
  <c r="B22" i="107"/>
  <c r="B23" i="106"/>
  <c r="B17" i="2"/>
  <c r="C1" i="105"/>
  <c r="B4" i="105" s="1"/>
  <c r="D6" i="105"/>
  <c r="B20" i="105"/>
  <c r="H20" i="105"/>
  <c r="H21" i="105"/>
  <c r="H22" i="105"/>
  <c r="G24" i="105"/>
  <c r="B28" i="105"/>
  <c r="H28" i="105"/>
  <c r="H30" i="105"/>
  <c r="H31" i="105"/>
  <c r="H32" i="105"/>
  <c r="H34" i="105"/>
  <c r="H35" i="105"/>
  <c r="H36" i="105"/>
  <c r="H37" i="105"/>
  <c r="H40" i="105"/>
  <c r="H41" i="105"/>
  <c r="H42" i="105"/>
  <c r="H43" i="105"/>
  <c r="H44" i="105"/>
  <c r="H45" i="105"/>
  <c r="H46" i="105"/>
  <c r="G48" i="105"/>
  <c r="B52" i="105"/>
  <c r="B53" i="105" s="1"/>
  <c r="H52" i="105"/>
  <c r="H53" i="105"/>
  <c r="H54" i="105"/>
  <c r="H55" i="105"/>
  <c r="H56" i="105"/>
  <c r="H57" i="105"/>
  <c r="H58" i="105"/>
  <c r="H59" i="105"/>
  <c r="H60" i="105"/>
  <c r="H61" i="105"/>
  <c r="H62" i="105"/>
  <c r="H63" i="105"/>
  <c r="G65" i="105"/>
  <c r="C1" i="104"/>
  <c r="G12" i="104" s="1"/>
  <c r="D6" i="104"/>
  <c r="B20" i="104"/>
  <c r="B21" i="104" s="1"/>
  <c r="B22" i="104" s="1"/>
  <c r="H20" i="104"/>
  <c r="H21" i="104"/>
  <c r="H22" i="104"/>
  <c r="G24" i="104"/>
  <c r="B28" i="104"/>
  <c r="H29" i="104"/>
  <c r="H30" i="104"/>
  <c r="H31" i="104"/>
  <c r="B32" i="104"/>
  <c r="B36" i="104" s="1"/>
  <c r="H33" i="104"/>
  <c r="H34" i="104"/>
  <c r="H35" i="104"/>
  <c r="H36" i="104"/>
  <c r="H39" i="104"/>
  <c r="H40" i="104"/>
  <c r="H41" i="104"/>
  <c r="H42" i="104"/>
  <c r="G44" i="104"/>
  <c r="B48" i="104"/>
  <c r="B49" i="104" s="1"/>
  <c r="B50" i="104" s="1"/>
  <c r="H48" i="104"/>
  <c r="H49" i="104"/>
  <c r="H50" i="104"/>
  <c r="H51" i="104"/>
  <c r="H52" i="104"/>
  <c r="H53" i="104"/>
  <c r="H54" i="104"/>
  <c r="H55" i="104"/>
  <c r="H56" i="104"/>
  <c r="H57" i="104"/>
  <c r="H58" i="104"/>
  <c r="H59" i="104"/>
  <c r="H60" i="104"/>
  <c r="H61" i="104"/>
  <c r="G63" i="104"/>
  <c r="C1" i="103"/>
  <c r="B4" i="103" s="1"/>
  <c r="D6" i="103"/>
  <c r="B20" i="103"/>
  <c r="B21" i="103" s="1"/>
  <c r="B22" i="103" s="1"/>
  <c r="H20" i="103"/>
  <c r="H21" i="103"/>
  <c r="H22" i="103"/>
  <c r="G24" i="103"/>
  <c r="B28" i="103"/>
  <c r="H29" i="103"/>
  <c r="H30" i="103"/>
  <c r="H31" i="103"/>
  <c r="H33" i="103"/>
  <c r="H34" i="103"/>
  <c r="H35" i="103"/>
  <c r="H36" i="103"/>
  <c r="H39" i="103"/>
  <c r="H40" i="103"/>
  <c r="H41" i="103"/>
  <c r="H42" i="103"/>
  <c r="G44" i="103"/>
  <c r="B48" i="103"/>
  <c r="H48" i="103"/>
  <c r="H49" i="103"/>
  <c r="H50" i="103"/>
  <c r="H51" i="103"/>
  <c r="H52" i="103"/>
  <c r="H53" i="103"/>
  <c r="H54" i="103"/>
  <c r="H55" i="103"/>
  <c r="H56" i="103"/>
  <c r="H57" i="103"/>
  <c r="H58" i="103"/>
  <c r="G60" i="103"/>
  <c r="C1" i="102"/>
  <c r="B4" i="102" s="1"/>
  <c r="D6" i="102"/>
  <c r="B20" i="102"/>
  <c r="H20" i="102"/>
  <c r="B21" i="102"/>
  <c r="H21" i="102"/>
  <c r="H22" i="102"/>
  <c r="H23" i="102"/>
  <c r="H24" i="102"/>
  <c r="H25" i="102"/>
  <c r="H26" i="102"/>
  <c r="H29" i="102"/>
  <c r="G31" i="102"/>
  <c r="B35" i="102"/>
  <c r="H36" i="102"/>
  <c r="H37" i="102"/>
  <c r="H38" i="102"/>
  <c r="H42" i="102"/>
  <c r="H43" i="102"/>
  <c r="H44" i="102"/>
  <c r="H57" i="102"/>
  <c r="H58" i="102"/>
  <c r="H59" i="102"/>
  <c r="G61" i="102"/>
  <c r="B65" i="102"/>
  <c r="H65" i="102"/>
  <c r="H66" i="102"/>
  <c r="H67" i="102"/>
  <c r="H68" i="102"/>
  <c r="H69" i="102"/>
  <c r="H70" i="102"/>
  <c r="H71" i="102"/>
  <c r="H72" i="102"/>
  <c r="H86" i="102"/>
  <c r="H87" i="102"/>
  <c r="G90" i="102"/>
  <c r="B7" i="101"/>
  <c r="B13" i="101"/>
  <c r="B15" i="101"/>
  <c r="B17" i="101"/>
  <c r="H40" i="100"/>
  <c r="H39" i="100"/>
  <c r="H38" i="100"/>
  <c r="G42" i="100"/>
  <c r="H37" i="100"/>
  <c r="H36" i="100"/>
  <c r="H35" i="100"/>
  <c r="H34" i="100"/>
  <c r="H33" i="100"/>
  <c r="H32" i="100"/>
  <c r="H31" i="100"/>
  <c r="H30" i="100"/>
  <c r="H29" i="100"/>
  <c r="H28" i="100"/>
  <c r="B28" i="100"/>
  <c r="G24" i="100"/>
  <c r="H22" i="100"/>
  <c r="H21" i="100"/>
  <c r="H20" i="100"/>
  <c r="B20" i="100"/>
  <c r="D6" i="100"/>
  <c r="C1" i="100"/>
  <c r="H90" i="102" l="1"/>
  <c r="B32" i="103"/>
  <c r="B37" i="104"/>
  <c r="B38" i="104" s="1"/>
  <c r="B39" i="104" s="1"/>
  <c r="B40" i="104" s="1"/>
  <c r="B29" i="105"/>
  <c r="B60" i="111"/>
  <c r="B61" i="111" s="1"/>
  <c r="B62" i="111" s="1"/>
  <c r="B63" i="111" s="1"/>
  <c r="B64" i="111"/>
  <c r="D10" i="111"/>
  <c r="H10" i="111" s="1"/>
  <c r="H12" i="111" s="1"/>
  <c r="E21" i="101" s="1"/>
  <c r="B67" i="110"/>
  <c r="B68" i="110" s="1"/>
  <c r="B39" i="110"/>
  <c r="B39" i="108"/>
  <c r="B40" i="108" s="1"/>
  <c r="B42" i="109"/>
  <c r="D10" i="109" s="1"/>
  <c r="H10" i="109" s="1"/>
  <c r="H12" i="109" s="1"/>
  <c r="E11" i="101" s="1"/>
  <c r="B66" i="102"/>
  <c r="B38" i="102"/>
  <c r="B39" i="102" s="1"/>
  <c r="B40" i="102" s="1"/>
  <c r="H24" i="104"/>
  <c r="H6" i="104" s="1"/>
  <c r="H44" i="104"/>
  <c r="H60" i="103"/>
  <c r="H65" i="105"/>
  <c r="H48" i="105"/>
  <c r="H24" i="105"/>
  <c r="H6" i="105" s="1"/>
  <c r="H63" i="104"/>
  <c r="H24" i="103"/>
  <c r="H6" i="103" s="1"/>
  <c r="H44" i="103"/>
  <c r="B49" i="103"/>
  <c r="B50" i="103" s="1"/>
  <c r="H61" i="102"/>
  <c r="H31" i="102"/>
  <c r="H6" i="102" s="1"/>
  <c r="B49" i="107"/>
  <c r="B50" i="107" s="1"/>
  <c r="B23" i="107"/>
  <c r="B24" i="106"/>
  <c r="B25" i="106" s="1"/>
  <c r="B4" i="100"/>
  <c r="C15" i="2"/>
  <c r="C17" i="101"/>
  <c r="C15" i="101"/>
  <c r="G12" i="103"/>
  <c r="B4" i="104"/>
  <c r="C13" i="101"/>
  <c r="G12" i="102"/>
  <c r="C7" i="101"/>
  <c r="G12" i="105"/>
  <c r="B36" i="103"/>
  <c r="B37" i="103" s="1"/>
  <c r="B38" i="103" s="1"/>
  <c r="B51" i="104"/>
  <c r="D8" i="103"/>
  <c r="B67" i="102"/>
  <c r="B68" i="102" s="1"/>
  <c r="B69" i="102" s="1"/>
  <c r="B54" i="105"/>
  <c r="B22" i="102"/>
  <c r="D8" i="104"/>
  <c r="B55" i="105"/>
  <c r="B33" i="105"/>
  <c r="B21" i="105"/>
  <c r="B22" i="105" s="1"/>
  <c r="H42" i="100"/>
  <c r="H24" i="100"/>
  <c r="H6" i="100" s="1"/>
  <c r="B21" i="100"/>
  <c r="G12" i="100"/>
  <c r="B29" i="100"/>
  <c r="B13" i="2"/>
  <c r="B11" i="2"/>
  <c r="G28" i="99"/>
  <c r="H26" i="99"/>
  <c r="H25" i="99"/>
  <c r="H23" i="99"/>
  <c r="H22" i="99"/>
  <c r="H21" i="99"/>
  <c r="H20" i="99"/>
  <c r="H19" i="99"/>
  <c r="H18" i="99"/>
  <c r="H17" i="99"/>
  <c r="H16" i="99"/>
  <c r="B16" i="99"/>
  <c r="D6" i="99"/>
  <c r="C1" i="99"/>
  <c r="G8" i="99" s="1"/>
  <c r="H68" i="98"/>
  <c r="H67" i="98"/>
  <c r="H66" i="98"/>
  <c r="H65" i="98"/>
  <c r="H64" i="98"/>
  <c r="H63" i="98"/>
  <c r="H62" i="98"/>
  <c r="H61" i="98"/>
  <c r="H60" i="98"/>
  <c r="H59" i="98"/>
  <c r="H58" i="98"/>
  <c r="H57" i="98"/>
  <c r="H56" i="98"/>
  <c r="H55" i="98"/>
  <c r="H54" i="98"/>
  <c r="H53" i="98"/>
  <c r="H87" i="91"/>
  <c r="H86" i="91"/>
  <c r="H85" i="91"/>
  <c r="H84" i="91"/>
  <c r="H83" i="91"/>
  <c r="H82" i="91"/>
  <c r="H81" i="91"/>
  <c r="H80" i="91"/>
  <c r="H79" i="91"/>
  <c r="H78" i="91"/>
  <c r="H77" i="91"/>
  <c r="H76" i="91"/>
  <c r="H75" i="91"/>
  <c r="H74" i="91"/>
  <c r="H73" i="91"/>
  <c r="H72" i="91"/>
  <c r="H71" i="91"/>
  <c r="H20" i="98"/>
  <c r="H19" i="98"/>
  <c r="H39" i="98"/>
  <c r="H40" i="98"/>
  <c r="H41" i="98"/>
  <c r="H42" i="98"/>
  <c r="H43" i="98"/>
  <c r="H44" i="98"/>
  <c r="H45" i="98"/>
  <c r="H46" i="98"/>
  <c r="G70" i="98"/>
  <c r="H52" i="98"/>
  <c r="B52" i="98"/>
  <c r="B53" i="98" s="1"/>
  <c r="G48" i="98"/>
  <c r="H25" i="98"/>
  <c r="H24" i="98"/>
  <c r="H23" i="98"/>
  <c r="H22" i="98"/>
  <c r="H21" i="98"/>
  <c r="H18" i="98"/>
  <c r="B18" i="98"/>
  <c r="B19" i="98" s="1"/>
  <c r="B20" i="98" s="1"/>
  <c r="D6" i="98"/>
  <c r="C1" i="98"/>
  <c r="B4" i="98" s="1"/>
  <c r="H51" i="91"/>
  <c r="H60" i="91"/>
  <c r="H59" i="91"/>
  <c r="H58" i="91"/>
  <c r="H57" i="91"/>
  <c r="H56" i="91"/>
  <c r="H55" i="91"/>
  <c r="H54" i="91"/>
  <c r="H53" i="91"/>
  <c r="H52" i="91"/>
  <c r="H37" i="91"/>
  <c r="H36" i="91"/>
  <c r="H35" i="91"/>
  <c r="H34" i="91"/>
  <c r="H33" i="91"/>
  <c r="H32" i="91"/>
  <c r="H31" i="91"/>
  <c r="H30" i="91"/>
  <c r="H29" i="91"/>
  <c r="H28" i="91"/>
  <c r="H27" i="91"/>
  <c r="H26" i="91"/>
  <c r="H25" i="91"/>
  <c r="H24" i="91"/>
  <c r="H23" i="91"/>
  <c r="H22" i="91"/>
  <c r="H21" i="91"/>
  <c r="H173" i="72"/>
  <c r="H172" i="72"/>
  <c r="B143" i="72"/>
  <c r="B144" i="72" s="1"/>
  <c r="B145" i="72" s="1"/>
  <c r="G167" i="72"/>
  <c r="H165" i="72"/>
  <c r="H164" i="72"/>
  <c r="H163" i="72"/>
  <c r="H162" i="72"/>
  <c r="H161" i="72"/>
  <c r="H160" i="72"/>
  <c r="H159" i="72"/>
  <c r="H158" i="72"/>
  <c r="H157" i="72"/>
  <c r="H156" i="72"/>
  <c r="H155" i="72"/>
  <c r="H154" i="72"/>
  <c r="H153" i="72"/>
  <c r="H152" i="72"/>
  <c r="H151" i="72"/>
  <c r="H150" i="72"/>
  <c r="H149" i="72"/>
  <c r="H148" i="72"/>
  <c r="H147" i="72"/>
  <c r="H146" i="72"/>
  <c r="H145" i="72"/>
  <c r="H144" i="72"/>
  <c r="H143" i="72"/>
  <c r="H137" i="72"/>
  <c r="H136" i="72"/>
  <c r="H135" i="72"/>
  <c r="H134" i="72"/>
  <c r="H133" i="72"/>
  <c r="H132" i="72"/>
  <c r="H131" i="72"/>
  <c r="H130" i="72"/>
  <c r="H129" i="72"/>
  <c r="H128" i="72"/>
  <c r="H127" i="72"/>
  <c r="H126" i="72"/>
  <c r="H125" i="72"/>
  <c r="H124" i="72"/>
  <c r="H123" i="72"/>
  <c r="H122" i="72"/>
  <c r="H93" i="72"/>
  <c r="H92" i="72"/>
  <c r="H99" i="72"/>
  <c r="H98" i="72"/>
  <c r="H97" i="72"/>
  <c r="H96" i="72"/>
  <c r="H95" i="72"/>
  <c r="H102" i="72"/>
  <c r="H101" i="72"/>
  <c r="H100" i="72"/>
  <c r="H94" i="72"/>
  <c r="H91" i="72"/>
  <c r="H113" i="72"/>
  <c r="H112" i="72"/>
  <c r="H111" i="72"/>
  <c r="H110" i="72"/>
  <c r="H109" i="72"/>
  <c r="H108" i="72"/>
  <c r="H107" i="72"/>
  <c r="H106" i="72"/>
  <c r="H105" i="72"/>
  <c r="H104" i="72"/>
  <c r="H103" i="72"/>
  <c r="H90" i="72"/>
  <c r="H89" i="72"/>
  <c r="H82" i="72"/>
  <c r="H81" i="72"/>
  <c r="H80" i="72"/>
  <c r="H79" i="72"/>
  <c r="H78" i="72"/>
  <c r="H77" i="72"/>
  <c r="H76" i="72"/>
  <c r="H75" i="72"/>
  <c r="H74" i="72"/>
  <c r="H73" i="72"/>
  <c r="H66" i="72"/>
  <c r="H65" i="72"/>
  <c r="H64" i="72"/>
  <c r="H63" i="72"/>
  <c r="H62" i="72"/>
  <c r="H61" i="72"/>
  <c r="H60" i="72"/>
  <c r="H59" i="72"/>
  <c r="H58" i="72"/>
  <c r="H28" i="72"/>
  <c r="H49" i="72"/>
  <c r="H48" i="72"/>
  <c r="H47" i="72"/>
  <c r="H46" i="72"/>
  <c r="H45" i="72"/>
  <c r="H44" i="72"/>
  <c r="H43" i="72"/>
  <c r="H42" i="72"/>
  <c r="H41" i="72"/>
  <c r="H40" i="72"/>
  <c r="H39" i="72"/>
  <c r="H38" i="72"/>
  <c r="H37" i="72"/>
  <c r="H36" i="72"/>
  <c r="H32" i="72"/>
  <c r="H31" i="72"/>
  <c r="H8" i="103" l="1"/>
  <c r="B39" i="103"/>
  <c r="B65" i="111"/>
  <c r="B69" i="110"/>
  <c r="B70" i="110" s="1"/>
  <c r="B40" i="110"/>
  <c r="B41" i="110" s="1"/>
  <c r="H8" i="104"/>
  <c r="B41" i="108"/>
  <c r="B42" i="108" s="1"/>
  <c r="B43" i="108" s="1"/>
  <c r="B44" i="108" s="1"/>
  <c r="B45" i="108" s="1"/>
  <c r="B46" i="108" s="1"/>
  <c r="B47" i="108" s="1"/>
  <c r="B48" i="108" s="1"/>
  <c r="B49" i="108" s="1"/>
  <c r="B50" i="108" s="1"/>
  <c r="B51" i="108" s="1"/>
  <c r="B41" i="102"/>
  <c r="B45" i="102" s="1"/>
  <c r="B46" i="102" s="1"/>
  <c r="B51" i="103"/>
  <c r="B52" i="103" s="1"/>
  <c r="B51" i="107"/>
  <c r="B24" i="107"/>
  <c r="B25" i="107" s="1"/>
  <c r="B26" i="107" s="1"/>
  <c r="B26" i="106"/>
  <c r="B56" i="105"/>
  <c r="B57" i="105" s="1"/>
  <c r="B23" i="102"/>
  <c r="B24" i="102" s="1"/>
  <c r="B41" i="104"/>
  <c r="B42" i="104" s="1"/>
  <c r="D10" i="104" s="1"/>
  <c r="H10" i="104" s="1"/>
  <c r="B70" i="102"/>
  <c r="B40" i="103"/>
  <c r="B37" i="105"/>
  <c r="B38" i="105" s="1"/>
  <c r="B39" i="105" s="1"/>
  <c r="B52" i="104"/>
  <c r="B53" i="104" s="1"/>
  <c r="D8" i="105"/>
  <c r="H8" i="105" s="1"/>
  <c r="B30" i="100"/>
  <c r="B22" i="100"/>
  <c r="C13" i="2"/>
  <c r="C11" i="2"/>
  <c r="H28" i="99"/>
  <c r="H6" i="99" s="1"/>
  <c r="B4" i="99"/>
  <c r="B17" i="99"/>
  <c r="B54" i="98"/>
  <c r="H70" i="98"/>
  <c r="H48" i="98"/>
  <c r="H6" i="98" s="1"/>
  <c r="G10" i="98"/>
  <c r="H167" i="72"/>
  <c r="B146" i="72"/>
  <c r="B66" i="111" l="1"/>
  <c r="B67" i="111" s="1"/>
  <c r="B42" i="110"/>
  <c r="B43" i="110" s="1"/>
  <c r="B44" i="110" s="1"/>
  <c r="B45" i="110" s="1"/>
  <c r="H12" i="104"/>
  <c r="E15" i="101" s="1"/>
  <c r="D10" i="108"/>
  <c r="H10" i="108" s="1"/>
  <c r="H12" i="108" s="1"/>
  <c r="E9" i="101" s="1"/>
  <c r="B47" i="102"/>
  <c r="B48" i="102" s="1"/>
  <c r="B49" i="102" s="1"/>
  <c r="B50" i="102" s="1"/>
  <c r="B52" i="107"/>
  <c r="B27" i="107"/>
  <c r="B27" i="106"/>
  <c r="B25" i="102"/>
  <c r="B26" i="102" s="1"/>
  <c r="B71" i="102"/>
  <c r="B41" i="103"/>
  <c r="B42" i="103" s="1"/>
  <c r="B53" i="103"/>
  <c r="B54" i="104"/>
  <c r="B55" i="104" s="1"/>
  <c r="B31" i="100"/>
  <c r="B18" i="99"/>
  <c r="B55" i="98"/>
  <c r="B56" i="98" s="1"/>
  <c r="B21" i="98"/>
  <c r="B147" i="72"/>
  <c r="B68" i="111" l="1"/>
  <c r="B69" i="111" s="1"/>
  <c r="B46" i="110"/>
  <c r="B47" i="110" s="1"/>
  <c r="B51" i="102"/>
  <c r="B27" i="102"/>
  <c r="B28" i="102" s="1"/>
  <c r="B29" i="102" s="1"/>
  <c r="B53" i="107"/>
  <c r="B54" i="107"/>
  <c r="B55" i="107" s="1"/>
  <c r="B56" i="107" s="1"/>
  <c r="B57" i="107" s="1"/>
  <c r="B58" i="107" s="1"/>
  <c r="B61" i="107" s="1"/>
  <c r="B72" i="102"/>
  <c r="B56" i="104"/>
  <c r="B40" i="105"/>
  <c r="B41" i="105" s="1"/>
  <c r="B58" i="105"/>
  <c r="D10" i="103"/>
  <c r="H10" i="103" s="1"/>
  <c r="H12" i="103" s="1"/>
  <c r="E13" i="101" s="1"/>
  <c r="B54" i="103"/>
  <c r="B55" i="103" s="1"/>
  <c r="B32" i="100"/>
  <c r="B19" i="99"/>
  <c r="B57" i="98"/>
  <c r="B22" i="98"/>
  <c r="B23" i="98" s="1"/>
  <c r="B148" i="72"/>
  <c r="B48" i="110" l="1"/>
  <c r="B49" i="110"/>
  <c r="B50" i="110" s="1"/>
  <c r="B73" i="102"/>
  <c r="B52" i="102"/>
  <c r="B42" i="105"/>
  <c r="B43" i="105" s="1"/>
  <c r="B44" i="105" s="1"/>
  <c r="B62" i="107"/>
  <c r="B63" i="107" s="1"/>
  <c r="B64" i="107" s="1"/>
  <c r="B28" i="106"/>
  <c r="B29" i="106" s="1"/>
  <c r="B30" i="106" s="1"/>
  <c r="B31" i="106" s="1"/>
  <c r="B54" i="106"/>
  <c r="B56" i="103"/>
  <c r="B59" i="105"/>
  <c r="B57" i="104"/>
  <c r="B33" i="100"/>
  <c r="B34" i="100" s="1"/>
  <c r="B20" i="99"/>
  <c r="B58" i="98"/>
  <c r="B59" i="98"/>
  <c r="B24" i="98"/>
  <c r="B149" i="72"/>
  <c r="B51" i="110" l="1"/>
  <c r="D10" i="110" s="1"/>
  <c r="H10" i="110" s="1"/>
  <c r="H12" i="110" s="1"/>
  <c r="E19" i="101" s="1"/>
  <c r="B74" i="102"/>
  <c r="B53" i="102"/>
  <c r="B60" i="105"/>
  <c r="B61" i="105" s="1"/>
  <c r="B65" i="107"/>
  <c r="B66" i="107" s="1"/>
  <c r="B67" i="107" s="1"/>
  <c r="B68" i="107" s="1"/>
  <c r="B69" i="107" s="1"/>
  <c r="B70" i="107" s="1"/>
  <c r="B71" i="107" s="1"/>
  <c r="B32" i="107"/>
  <c r="B55" i="106"/>
  <c r="B45" i="105"/>
  <c r="B46" i="105" s="1"/>
  <c r="B58" i="104"/>
  <c r="B59" i="104" s="1"/>
  <c r="B60" i="104" s="1"/>
  <c r="B57" i="103"/>
  <c r="B58" i="103" s="1"/>
  <c r="B35" i="100"/>
  <c r="B36" i="100" s="1"/>
  <c r="B21" i="99"/>
  <c r="B60" i="98"/>
  <c r="B61" i="98" s="1"/>
  <c r="B25" i="98"/>
  <c r="B150" i="72"/>
  <c r="B75" i="102" l="1"/>
  <c r="B54" i="102"/>
  <c r="D10" i="105"/>
  <c r="H10" i="105" s="1"/>
  <c r="H12" i="105" s="1"/>
  <c r="E17" i="101" s="1"/>
  <c r="B62" i="105"/>
  <c r="B63" i="105" s="1"/>
  <c r="B61" i="104"/>
  <c r="B72" i="107"/>
  <c r="B33" i="107"/>
  <c r="B56" i="106"/>
  <c r="D8" i="102"/>
  <c r="H8" i="102" s="1"/>
  <c r="B37" i="100"/>
  <c r="B22" i="99"/>
  <c r="B62" i="98"/>
  <c r="B63" i="98" s="1"/>
  <c r="B64" i="98" s="1"/>
  <c r="B65" i="98" s="1"/>
  <c r="B66" i="98" s="1"/>
  <c r="B67" i="98" s="1"/>
  <c r="B68" i="98" s="1"/>
  <c r="B26" i="98"/>
  <c r="B151" i="72"/>
  <c r="B152" i="72" s="1"/>
  <c r="B153" i="72" s="1"/>
  <c r="B154" i="72" s="1"/>
  <c r="B155" i="72" s="1"/>
  <c r="B156" i="72" s="1"/>
  <c r="B157" i="72" s="1"/>
  <c r="B158" i="72" s="1"/>
  <c r="B159" i="72" s="1"/>
  <c r="B160" i="72" s="1"/>
  <c r="B161" i="72" s="1"/>
  <c r="B162" i="72" s="1"/>
  <c r="B163" i="72" s="1"/>
  <c r="B164" i="72" s="1"/>
  <c r="B165" i="72" s="1"/>
  <c r="B76" i="102" l="1"/>
  <c r="B77" i="102" s="1"/>
  <c r="B78" i="102" s="1"/>
  <c r="B79" i="102" s="1"/>
  <c r="B80" i="102" s="1"/>
  <c r="B81" i="102" s="1"/>
  <c r="B82" i="102" s="1"/>
  <c r="B83" i="102" s="1"/>
  <c r="B84" i="102" s="1"/>
  <c r="B85" i="102" s="1"/>
  <c r="B55" i="102"/>
  <c r="B34" i="107"/>
  <c r="B35" i="107" s="1"/>
  <c r="B57" i="106"/>
  <c r="D6" i="106" s="1"/>
  <c r="H6" i="106" s="1"/>
  <c r="B38" i="100"/>
  <c r="B23" i="99"/>
  <c r="B25" i="99" s="1"/>
  <c r="B86" i="102" l="1"/>
  <c r="B87" i="102" s="1"/>
  <c r="B88" i="102" s="1"/>
  <c r="B56" i="102"/>
  <c r="B57" i="102" s="1"/>
  <c r="B58" i="102" s="1"/>
  <c r="D8" i="107"/>
  <c r="H8" i="107" s="1"/>
  <c r="H10" i="107" s="1"/>
  <c r="E25" i="101" s="1"/>
  <c r="D8" i="106"/>
  <c r="H8" i="106" s="1"/>
  <c r="H10" i="106" s="1"/>
  <c r="E23" i="101" s="1"/>
  <c r="B39" i="100"/>
  <c r="B40" i="100" s="1"/>
  <c r="B26" i="99"/>
  <c r="B59" i="102" l="1"/>
  <c r="D10" i="102" s="1"/>
  <c r="H10" i="102" s="1"/>
  <c r="H12" i="102" s="1"/>
  <c r="E7" i="101" s="1"/>
  <c r="E27" i="101" s="1"/>
  <c r="E17" i="2" s="1"/>
  <c r="D8" i="100"/>
  <c r="H8" i="100" s="1"/>
  <c r="H12" i="100" s="1"/>
  <c r="B39" i="98"/>
  <c r="B40" i="98" l="1"/>
  <c r="B41" i="98" s="1"/>
  <c r="B42" i="98" s="1"/>
  <c r="B43" i="98" l="1"/>
  <c r="H8" i="99" l="1"/>
  <c r="E13" i="2" s="1"/>
  <c r="B44" i="98"/>
  <c r="B45" i="98" l="1"/>
  <c r="B46" i="98" s="1"/>
  <c r="D8" i="98"/>
  <c r="H8" i="98" s="1"/>
  <c r="H10" i="98" l="1"/>
  <c r="E11" i="2" s="1"/>
  <c r="E15" i="2" l="1"/>
  <c r="H18" i="91"/>
  <c r="H19" i="91"/>
  <c r="H20" i="91"/>
  <c r="B9" i="2"/>
  <c r="G89" i="91"/>
  <c r="H70" i="91"/>
  <c r="H69" i="91"/>
  <c r="H68" i="91"/>
  <c r="H67" i="91"/>
  <c r="H66" i="91"/>
  <c r="B66" i="91"/>
  <c r="G62" i="91"/>
  <c r="B18" i="91"/>
  <c r="D6" i="91"/>
  <c r="C1" i="91"/>
  <c r="H174" i="72"/>
  <c r="H171" i="72"/>
  <c r="H121" i="72"/>
  <c r="H50" i="72"/>
  <c r="H33" i="72"/>
  <c r="B67" i="91" l="1"/>
  <c r="G10" i="91"/>
  <c r="H89" i="91"/>
  <c r="H62" i="91"/>
  <c r="H6" i="91" s="1"/>
  <c r="C9" i="2"/>
  <c r="B4" i="91"/>
  <c r="B19" i="91"/>
  <c r="B68" i="91"/>
  <c r="B69" i="91"/>
  <c r="B20" i="91" l="1"/>
  <c r="B70" i="91"/>
  <c r="B71" i="91" l="1"/>
  <c r="B72" i="91" s="1"/>
  <c r="B21" i="91"/>
  <c r="B73" i="91" l="1"/>
  <c r="B74" i="91" s="1"/>
  <c r="B22" i="91"/>
  <c r="B75" i="91" l="1"/>
  <c r="B76" i="91" s="1"/>
  <c r="B77" i="91" s="1"/>
  <c r="B78" i="91" s="1"/>
  <c r="B23" i="91"/>
  <c r="B79" i="91" l="1"/>
  <c r="B24" i="91"/>
  <c r="B25" i="91" s="1"/>
  <c r="B26" i="91" s="1"/>
  <c r="B27" i="91" s="1"/>
  <c r="B28" i="91" s="1"/>
  <c r="B29" i="91" s="1"/>
  <c r="B30" i="91" s="1"/>
  <c r="B31" i="91" s="1"/>
  <c r="B32" i="91" s="1"/>
  <c r="B33" i="91" s="1"/>
  <c r="B34" i="91" s="1"/>
  <c r="B35" i="91" s="1"/>
  <c r="B36" i="91" s="1"/>
  <c r="B80" i="91" l="1"/>
  <c r="B81" i="91" s="1"/>
  <c r="B37" i="91"/>
  <c r="B51" i="91" s="1"/>
  <c r="B52" i="91" s="1"/>
  <c r="B53" i="91" s="1"/>
  <c r="B54" i="91" s="1"/>
  <c r="B55" i="91" s="1"/>
  <c r="B56" i="91" s="1"/>
  <c r="B57" i="91" s="1"/>
  <c r="B58" i="91" s="1"/>
  <c r="B59" i="91" s="1"/>
  <c r="B60" i="91" s="1"/>
  <c r="B82" i="91" l="1"/>
  <c r="B83" i="91" s="1"/>
  <c r="B84" i="91" s="1"/>
  <c r="B85" i="91" s="1"/>
  <c r="B86" i="91" s="1"/>
  <c r="B87" i="91" s="1"/>
  <c r="D8" i="91" l="1"/>
  <c r="H8" i="91" s="1"/>
  <c r="H10" i="91" l="1"/>
  <c r="E9" i="2" s="1"/>
  <c r="H120" i="72"/>
  <c r="H35" i="72"/>
  <c r="H34" i="72"/>
  <c r="H30" i="72"/>
  <c r="B7" i="2" l="1"/>
  <c r="B28" i="72" l="1"/>
  <c r="B29" i="72" l="1"/>
  <c r="B30" i="72" l="1"/>
  <c r="B31" i="72" l="1"/>
  <c r="B32" i="72" l="1"/>
  <c r="B33" i="72" s="1"/>
  <c r="B34" i="72" l="1"/>
  <c r="B35" i="72" l="1"/>
  <c r="B36" i="72" s="1"/>
  <c r="B37" i="72" s="1"/>
  <c r="B38" i="72" s="1"/>
  <c r="B39" i="72" s="1"/>
  <c r="B40" i="72" s="1"/>
  <c r="B41" i="72" s="1"/>
  <c r="B42" i="72" s="1"/>
  <c r="B43" i="72" s="1"/>
  <c r="B44" i="72" l="1"/>
  <c r="B45" i="72" s="1"/>
  <c r="B46" i="72" s="1"/>
  <c r="B47" i="72" s="1"/>
  <c r="B48" i="72" s="1"/>
  <c r="B49" i="72" s="1"/>
  <c r="G176" i="72"/>
  <c r="G139" i="72"/>
  <c r="H119" i="72"/>
  <c r="B119" i="72"/>
  <c r="G115" i="72"/>
  <c r="H88" i="72"/>
  <c r="H115" i="72" s="1"/>
  <c r="B88" i="72"/>
  <c r="G84" i="72"/>
  <c r="H72" i="72"/>
  <c r="B72" i="72"/>
  <c r="G68" i="72"/>
  <c r="H57" i="72"/>
  <c r="H56" i="72"/>
  <c r="B56" i="72"/>
  <c r="G52" i="72"/>
  <c r="H29" i="72"/>
  <c r="H52" i="72" s="1"/>
  <c r="D6" i="72"/>
  <c r="C1" i="72"/>
  <c r="C7" i="2" s="1"/>
  <c r="B89" i="72" l="1"/>
  <c r="B73" i="72"/>
  <c r="B74" i="72" s="1"/>
  <c r="B50" i="72"/>
  <c r="B171" i="72"/>
  <c r="B120" i="72"/>
  <c r="B121" i="72" s="1"/>
  <c r="H68" i="72"/>
  <c r="H84" i="72"/>
  <c r="H6" i="72"/>
  <c r="H139" i="72"/>
  <c r="H176" i="72"/>
  <c r="B4" i="72"/>
  <c r="G20" i="72"/>
  <c r="B57" i="72"/>
  <c r="B58" i="72" s="1"/>
  <c r="B172" i="72" l="1"/>
  <c r="B173" i="72" s="1"/>
  <c r="B122" i="72"/>
  <c r="B90" i="72"/>
  <c r="B75" i="72"/>
  <c r="B59" i="72"/>
  <c r="B174" i="72" l="1"/>
  <c r="B123" i="72"/>
  <c r="B91" i="72"/>
  <c r="B92" i="72" s="1"/>
  <c r="B93" i="72" s="1"/>
  <c r="B76" i="72"/>
  <c r="B60" i="72"/>
  <c r="B61" i="72" l="1"/>
  <c r="B62" i="72" s="1"/>
  <c r="B124" i="72"/>
  <c r="B94" i="72"/>
  <c r="B77" i="72"/>
  <c r="B78" i="72" s="1"/>
  <c r="B63" i="72"/>
  <c r="B64" i="72" s="1"/>
  <c r="B65" i="72" s="1"/>
  <c r="B125" i="72" l="1"/>
  <c r="B95" i="72"/>
  <c r="B96" i="72" s="1"/>
  <c r="B97" i="72" s="1"/>
  <c r="B98" i="72" s="1"/>
  <c r="B99" i="72" s="1"/>
  <c r="B79" i="72"/>
  <c r="B80" i="72" s="1"/>
  <c r="B81" i="72" s="1"/>
  <c r="B66" i="72"/>
  <c r="B126" i="72" l="1"/>
  <c r="B127" i="72" s="1"/>
  <c r="B128" i="72" s="1"/>
  <c r="B129" i="72" s="1"/>
  <c r="B130" i="72" s="1"/>
  <c r="B131" i="72" s="1"/>
  <c r="B132" i="72" s="1"/>
  <c r="B133" i="72" s="1"/>
  <c r="B134" i="72" s="1"/>
  <c r="B135" i="72" s="1"/>
  <c r="B136" i="72" s="1"/>
  <c r="B137" i="72" s="1"/>
  <c r="B100" i="72"/>
  <c r="B101" i="72" s="1"/>
  <c r="B102" i="72" s="1"/>
  <c r="B103" i="72" s="1"/>
  <c r="B82" i="72"/>
  <c r="D12" i="72" s="1"/>
  <c r="H12" i="72" s="1"/>
  <c r="B104" i="72" l="1"/>
  <c r="B105" i="72" s="1"/>
  <c r="B106" i="72" l="1"/>
  <c r="B107" i="72" s="1"/>
  <c r="B108" i="72" s="1"/>
  <c r="B109" i="72" s="1"/>
  <c r="B110" i="72" s="1"/>
  <c r="B111" i="72" s="1"/>
  <c r="B112" i="72" s="1"/>
  <c r="B113" i="72" s="1"/>
  <c r="D10" i="72"/>
  <c r="H10" i="72" s="1"/>
  <c r="D8" i="72"/>
  <c r="H8" i="72" s="1"/>
  <c r="D14" i="72" l="1"/>
  <c r="H14" i="72" s="1"/>
  <c r="D18" i="72"/>
  <c r="H18" i="72" s="1"/>
  <c r="D16" i="72"/>
  <c r="H16" i="72" s="1"/>
  <c r="H20" i="72" l="1"/>
  <c r="E7" i="2" s="1"/>
  <c r="E19" i="2" s="1"/>
  <c r="E21" i="2" s="1"/>
  <c r="E23" i="2" l="1"/>
  <c r="E25" i="2" s="1"/>
  <c r="E27" i="2" s="1"/>
</calcChain>
</file>

<file path=xl/sharedStrings.xml><?xml version="1.0" encoding="utf-8"?>
<sst xmlns="http://schemas.openxmlformats.org/spreadsheetml/2006/main" count="1711" uniqueCount="648">
  <si>
    <t>Nivo</t>
  </si>
  <si>
    <t>Normativ</t>
  </si>
  <si>
    <t>Opis dela</t>
  </si>
  <si>
    <t>Enota</t>
  </si>
  <si>
    <t>Količina</t>
  </si>
  <si>
    <t>Cena / enoto</t>
  </si>
  <si>
    <t>Vrednost</t>
  </si>
  <si>
    <t>ODVODNJAVANJE</t>
  </si>
  <si>
    <t>TUJE STORITVE</t>
  </si>
  <si>
    <t>SKUPNA REKAPITULACIJA</t>
  </si>
  <si>
    <t>SKUPAJ EUR</t>
  </si>
  <si>
    <t xml:space="preserve">DDV </t>
  </si>
  <si>
    <t>SKUPAJ EUR Z DDV</t>
  </si>
  <si>
    <t>Vrednosti so v EUR!</t>
  </si>
  <si>
    <t>Vrednosti so v EUR brez DDV!</t>
  </si>
  <si>
    <t>OPOMBE</t>
  </si>
  <si>
    <t>Opomba 1:</t>
  </si>
  <si>
    <t>Ponudnik sestavi ponudbeni predračun tako, da vnese cene na enoto v EUR brez DDV v stolpec »Cena/enoto« za vse navedene postavke. Vnos cen je omejen na dve decimalni mesti. Vse ostale celice so zaklenjene in morajo ostati nespremenjene.</t>
  </si>
  <si>
    <t>Opomba 2:</t>
  </si>
  <si>
    <t>Opomba 3:</t>
  </si>
  <si>
    <t>V primeru odkritja in odprave računskih napak se temu ustrezno spremeni tudi nominalna vrednost nepredvidenih del, ki je izražena v odstotku (enota mere je odstotek) od skupne vrednosti vseh ostalih postavk brez DDV.</t>
  </si>
  <si>
    <t>Opomba 4:</t>
  </si>
  <si>
    <t>GRADBENI IN POSEBNI ODPADKI: Izvajalec za vse produkte rušitvenih del in izkope ter odstranitve posebnih odpadkov sam priskrbi potrebno deponijo in plača vse spremljajoče stroške. Z vsemi odpadki je potrebno ravnati v skladu z načrtom rušitvenih del in elaboratom ravnanja z gradbenimi odpadki ter Uredbo o odpadkih, ki nastanejo pri gradbenih delih.</t>
  </si>
  <si>
    <t>kos</t>
  </si>
  <si>
    <t>m2</t>
  </si>
  <si>
    <t>m3</t>
  </si>
  <si>
    <t>SKUPAJ Z NEPREDVIDENIMI DELI</t>
  </si>
  <si>
    <t>Ponudnik mora vpisati svoje ponudbene cene brez DDV v vse postavke ponudbenega predračuna. Postavka brez označene cene ne bo plačana, naročnik pa bo smatral, da je upoštevana v okviru ostalih izpolnjenih pozicij.</t>
  </si>
  <si>
    <t>Na zavihku "Rekapitaulacija" program sam doda 10% za nepredvidena dela. Obračun nepredvidenih del je po dejanskih stroških</t>
  </si>
  <si>
    <t>Opomba 5:</t>
  </si>
  <si>
    <t>V ENOTNIH CENAH MORAJO  BITI ZAJETI STROŠKI:</t>
  </si>
  <si>
    <t xml:space="preserve">Vse ostale površine, ki jih bo izvajalec potreboval za gradnjo in za organizacijo gradbišč, si bo moral priskbeti sam na svoje stroške.   </t>
  </si>
  <si>
    <t>Izvajalec je dolžan izvesti vsa dela kvalitetno, v skladu s predpisi, projektom, tehničnimi pogoji in v skladu z dobro gradbeno prakso.</t>
  </si>
  <si>
    <t>Izvajalec mora v enotnih cenah upoštevati naslednje stroške, v kolikor le-ti niso upoštevani v posebnih postavkah:</t>
  </si>
  <si>
    <t>- vse stroške v zvezi z začasnim odvozom, deponiranjem in vračanjem izkopanega materiala na mestih, kjer ga ne bo možno deponirati na gradbišču;</t>
  </si>
  <si>
    <t>- vse stroške za postavitev gradbišča, gradbiščnih objektov, ureditev začasnih deponij, tekoče vzdrževanje in odstranitev gradbišča;</t>
  </si>
  <si>
    <t>- deponije si zagotavlja izvajalec sam na lastne stroške;</t>
  </si>
  <si>
    <t>- vse stroške za sanacijo in kultiviranje površin delovnega pasu in gradbiščnih površin po odstranitvi objektov;</t>
  </si>
  <si>
    <t>- vse stroške v zvezi s transporti po javnih poteh in cestah: morebitne odškodnine, morebitne sanacije cestišč zaradi poškodb med gradnjo itd.</t>
  </si>
  <si>
    <t>- vsi stroški za zagotavljanje varnosti in zdravja pri delu, zlasti stroške za vsa dela, ki izhajajo iz zahtev Varnostnega načrta</t>
  </si>
  <si>
    <t>- stroški odvoda meteorne vode iz gradbene jame in vode, ki se izceja iz bočnih strani izkopa, če je potrebno</t>
  </si>
  <si>
    <t xml:space="preserve">- vsa črpanja vode in ureditev  začasnega odvodnajvanja  z črpanjem obstoječe kanalizacije </t>
  </si>
  <si>
    <t>- stroški dela v kampadah zaradi oteženih geoloških razmer</t>
  </si>
  <si>
    <t>- stroški dela v nagnjenem terenu</t>
  </si>
  <si>
    <t>- stroški oteženega izkopa v mokrem terenu, izkop v vodi, prekop potokov itd.</t>
  </si>
  <si>
    <t xml:space="preserve">Dobava, montaža, uporaba in demontaža varovalnega opaža jarka v vertikalnem izkopu. </t>
  </si>
  <si>
    <t>3.</t>
  </si>
  <si>
    <t>I.</t>
  </si>
  <si>
    <t>1.</t>
  </si>
  <si>
    <t>2.</t>
  </si>
  <si>
    <t>4.</t>
  </si>
  <si>
    <t>m</t>
  </si>
  <si>
    <t>5.</t>
  </si>
  <si>
    <t>m1</t>
  </si>
  <si>
    <t>II.</t>
  </si>
  <si>
    <t>kg</t>
  </si>
  <si>
    <t>Pri zemeljskih delih je uporabljena kategorizacija v skladu z Dopolnili splošnih in tehničnih pogojev IV. knjiga (2001).</t>
  </si>
  <si>
    <t xml:space="preserve"> V postavkah kjer zemeljska dela niso posebej zavedena so le ta zajeta v sklopu osnovnih postavk za zemeljska dela.</t>
  </si>
  <si>
    <t>- vse stroške za pridobitev začasnih površin za gradnjo izven delovnega pasu (soglasja, odškodnine, itd.);</t>
  </si>
  <si>
    <t>Vsi izkopi, prevozi in zasipi se obračunavajo v raščenem stanju oziroma vgrajenem.</t>
  </si>
  <si>
    <t>Izvajalec mora tekom gradnje zagotoviti dostope do okoliških stanovanjskih objektov.</t>
  </si>
  <si>
    <t>6.</t>
  </si>
  <si>
    <t>7.</t>
  </si>
  <si>
    <t>Projektantski nadzor</t>
  </si>
  <si>
    <t>ur</t>
  </si>
  <si>
    <t>OPREMA CEST</t>
  </si>
  <si>
    <t>PREDDELA</t>
  </si>
  <si>
    <t>GRADBENA IN OBRTNIŠKA DELA</t>
  </si>
  <si>
    <t>ure</t>
  </si>
  <si>
    <t>km</t>
  </si>
  <si>
    <t>ZEMELJSKA DELA</t>
  </si>
  <si>
    <t>kpl</t>
  </si>
  <si>
    <t>ocena</t>
  </si>
  <si>
    <t xml:space="preserve">Izdelave izpolnjenih obrazcev za vnos podatkov v naročnikovo evidenco cestnih podatkov (BCP). </t>
  </si>
  <si>
    <t xml:space="preserve">Izdelave geodetskega načrta novega stanja. </t>
  </si>
  <si>
    <t>Izdelava tehnološko ekonomskega elaborata</t>
  </si>
  <si>
    <t>Morebitne postavke v popisih ali tehničnih poročilih, kjer projektant definira proizvajalca, so orientacijske in služijo le kot definicija v smislu zahtevane kvalitete. Izvajalec lahko enako kvaliteten proizvod kupi tudi pri drugih proizvajalcih.</t>
  </si>
  <si>
    <t>12 261</t>
  </si>
  <si>
    <t>12 323</t>
  </si>
  <si>
    <t>12 391</t>
  </si>
  <si>
    <t>13 311</t>
  </si>
  <si>
    <t>13 312</t>
  </si>
  <si>
    <t>22 113</t>
  </si>
  <si>
    <t>31 132</t>
  </si>
  <si>
    <t>35 275</t>
  </si>
  <si>
    <t>61 722</t>
  </si>
  <si>
    <t>61 726</t>
  </si>
  <si>
    <t>12 231</t>
  </si>
  <si>
    <t>62 121</t>
  </si>
  <si>
    <t>62 163</t>
  </si>
  <si>
    <t>12 373</t>
  </si>
  <si>
    <t>Zavarovanje gradbišča v času gradnje z izbrano zaporo prometa - postavitev in vzdrževanje zapore po potrejenem ceniku koncesionarja. Postavka je fiksna in v fazi izbire izvajalca nespremenljiva za vse ponudnike. OPOMBA: ponudnik naj ceno za to postavko ohrani, obračun se vrši na podlagi računov koncesionarja potrjenega s strani nadzora. Zapora velja za celoten čas gradnje.</t>
  </si>
  <si>
    <t>11 121</t>
  </si>
  <si>
    <t>Obnova in zavarovanje zakoličbe osi trase ostale javne ceste v ravninskem terenu</t>
  </si>
  <si>
    <t>11 131</t>
  </si>
  <si>
    <t>Obnova in zavarovanje zakoličbe trase komunalnih vodov v ravninskem terenu</t>
  </si>
  <si>
    <t>11 221</t>
  </si>
  <si>
    <t>Postavitev in zavarovanje prečnega profila ostale javne ceste v ravninskem terenu</t>
  </si>
  <si>
    <t>11 631</t>
  </si>
  <si>
    <t>Posnetek in zavarovanje točk na terenu</t>
  </si>
  <si>
    <t>12 111</t>
  </si>
  <si>
    <t>12 151</t>
  </si>
  <si>
    <t>12 152</t>
  </si>
  <si>
    <t>12 163</t>
  </si>
  <si>
    <t>12 166</t>
  </si>
  <si>
    <t>12 283</t>
  </si>
  <si>
    <t>12 374</t>
  </si>
  <si>
    <t>12 384</t>
  </si>
  <si>
    <t>Rezanje asfaltne plasti s talno diamantno žago, debele do 20 cm</t>
  </si>
  <si>
    <t>12 435</t>
  </si>
  <si>
    <t>D.1.1</t>
  </si>
  <si>
    <t>Organizacija gradbišča – postavitev začasnih objektov</t>
  </si>
  <si>
    <t>Organizacija gradbišča – odstranitev začasnih objektov</t>
  </si>
  <si>
    <t>Površinski izkop plodne zemlje - 1.kategorije</t>
  </si>
  <si>
    <t>Širok izkop vezljive zemljine 3. kategorije</t>
  </si>
  <si>
    <t>Kombinirani izkop vezljive zemljine – 3. kategorije – strojno ročni  z nakladanjem; (strojni:ročni=80:20)</t>
  </si>
  <si>
    <t>Obsutje cevi s finim, 2x sejanim peskom zrnavosti 0-4 mm po detalju ter ročno nabijanje do potrebne zbitosti</t>
  </si>
  <si>
    <t>Zasip s kamnolomskim materialom na območju utrjenih površin (zasip meteorne kanalizacije)</t>
  </si>
  <si>
    <t>Ureditev planuma temeljnih tal zrnate kamnine – 3. kategorije</t>
  </si>
  <si>
    <t>Vgraditev nasipa iz vezljive zemljine</t>
  </si>
  <si>
    <t>Izdelava posteljice v debelini plasti do 40 cm iz zrnate kamnine - 3. kategorije</t>
  </si>
  <si>
    <t>Humuziranje brežine brez valjanja, v debelini 20 cm - strojno</t>
  </si>
  <si>
    <t>Doplačilo za zatravitev s semenom</t>
  </si>
  <si>
    <t xml:space="preserve">Zaščita brežine z brizganim cementnim betonom in mrežo. Opomba: začasno varovanje izkopne brežine - po potrebi. 2x5 cm brizganega betona, armaturna mreža Q189. Upoštevati dobavo in vgradnjo materiala.
</t>
  </si>
  <si>
    <t>21 112</t>
  </si>
  <si>
    <t>21 224</t>
  </si>
  <si>
    <t>D.2.1</t>
  </si>
  <si>
    <t>D.2.3</t>
  </si>
  <si>
    <t>D.2.4</t>
  </si>
  <si>
    <t>24 111</t>
  </si>
  <si>
    <t>24 451</t>
  </si>
  <si>
    <t>25 117</t>
  </si>
  <si>
    <t>25 151</t>
  </si>
  <si>
    <t>25 236</t>
  </si>
  <si>
    <t>Izdelava nevezane nosilne plasti enakomerno zrnatega drobljenca iz kamnine v debelini 21 do 30 cm</t>
  </si>
  <si>
    <t>D.3.1</t>
  </si>
  <si>
    <t>Izdelava z bitumnom vezane obrabne plasti bitumenskega drobljenca AC8 surf B70/100 A5 v debelini 5 cm (hodnik za pešce)</t>
  </si>
  <si>
    <t>D.3.2</t>
  </si>
  <si>
    <t>Izdelava obrabne in zaporne plasti bitumizirane zmesi AC8 surf B 50/70 A4, Z2 (eruktivec) v debelini 3 cm (vozišče)</t>
  </si>
  <si>
    <t>D.3.3</t>
  </si>
  <si>
    <t xml:space="preserve">Izdelava z bitumnom vezane nosilne plasti bitumenskega drobljenca AC22 base B50/70 A4  </t>
  </si>
  <si>
    <t>D.3.4</t>
  </si>
  <si>
    <t>Izdelava pobrizga s kationsko emulzijo</t>
  </si>
  <si>
    <t xml:space="preserve">Dobava in vgraditev predfabriciranega dvignjenega robnika iz cementnega betona  s prerezom 15/25 cm </t>
  </si>
  <si>
    <t>35 235</t>
  </si>
  <si>
    <t>Dobava in vgraditev predfabriciranega pogreznjenega robnika iz cementnega betona s prerezom 15/25 cm</t>
  </si>
  <si>
    <t>Dobava in vgraditev dvignjeneg vtočnega robnika iz cementnega betona  s prerezom 15/25/50 cm</t>
  </si>
  <si>
    <t>35 323</t>
  </si>
  <si>
    <t>Dobava in vgraditev granitne kocke v območju hodnika za pešce, s prerezom 10/10/10 cm</t>
  </si>
  <si>
    <t>36 111</t>
  </si>
  <si>
    <t>Izdelava bankine iz gramoza ali naravno zdrobljenega kamnitega materiala, široke od 0,50 m do 1,25 m</t>
  </si>
  <si>
    <t>D.3.2.</t>
  </si>
  <si>
    <t>Dobava in vgraditev pranih plošč na betonsko podlago</t>
  </si>
  <si>
    <t>Opomba:
pri vseh postavkah odvodnjavanje v ceni postavke potrebno upoštevati ves pritrdilni/tesnilni material ter izdelavo navezav!
Obsip PE cevi ter zasutje MK je upoštevan v postavkah D.2.3 in D.2.4</t>
  </si>
  <si>
    <t>43 182</t>
  </si>
  <si>
    <t>Izdelava kanalizacije iz cevi iz polietilena, vključno s podložno plastjo iz zmesi kamnitih zrn, premera 20 cm, v globini do 1,0 m</t>
  </si>
  <si>
    <t>43 184</t>
  </si>
  <si>
    <t>Izdelava kanalizacije iz cevi iz polietilena, vključno s podložno plastjo iz zmesi kamnitih zrn, premera 30 cm, v globini do 1,0 m</t>
  </si>
  <si>
    <t>43 192</t>
  </si>
  <si>
    <t>Izdelava kanalizacije iz cevi iz polietilena, vključno s podložno plastjo iz cementnega betona, premera 20 cm, v globini do 1,0 m</t>
  </si>
  <si>
    <t>43 193</t>
  </si>
  <si>
    <t>Izdelava kanalizacije iz cevi iz polietilena, vključno s podložno plastjo iz cementnega betona, premera 25 cm, v globini do 1,0 m</t>
  </si>
  <si>
    <t>43 194</t>
  </si>
  <si>
    <t>Izdelava kanalizacije iz cevi iz polietilena, vključno s podložno plastjo iz cementnega betona, premera 30 cm, v globini do 1,0 m</t>
  </si>
  <si>
    <t>43 292</t>
  </si>
  <si>
    <t>Obbetoniranje cevi za kanalizacijo s cementnim betonom C 16/20, po detajlu iz načrta, premera 20 cm</t>
  </si>
  <si>
    <t>43 293</t>
  </si>
  <si>
    <t>Obbetoniranje cevi za kanalizacijo s cementnim betonom C 16/20, po detajlu iz načrta, premera 25 cm</t>
  </si>
  <si>
    <t>43 294</t>
  </si>
  <si>
    <t>Obbetoniranje cevi za kanalizacijo s cementnim betonom C 16/20, po detajlu iz načrta, premera 30 cm</t>
  </si>
  <si>
    <t>44 322</t>
  </si>
  <si>
    <t>Kompletna izdelava jaška iz polietilena, krožnega prereza s premerom 40 cm , globokega 1,0 do 1,5 m, vključno z izdelavo armirano betonskega venca</t>
  </si>
  <si>
    <t>44 324</t>
  </si>
  <si>
    <t>Kompletna izdelava jaška iz polietilena, krožnega prereza s premerom 40 cm , globokega 2,0 do 2,5 m, vključno z izdelavo armirano betonskega venca</t>
  </si>
  <si>
    <t>44 332</t>
  </si>
  <si>
    <t>Kompletna izdelava jaška iz polietilena, krožnega prereza s premerom 50 cm, globokega 1,0 do 1,5 m, vključno z izdelavo armirano betonskega venca</t>
  </si>
  <si>
    <t>44 333</t>
  </si>
  <si>
    <t>Kompletna izdelava jaška iz polietilena, krožnega prereza s premerom 50 cm, globokega 1,5 do 2,0 m, vključno z izdelavo armirano betonskega venca</t>
  </si>
  <si>
    <t>44 334</t>
  </si>
  <si>
    <t>Kompletna izdelava jaška iz polietilena, krožnega prereza s premerom 50 cm, globokega 2,0 do 2,5 m, vključno z izdelavo armirano betonskega venca</t>
  </si>
  <si>
    <t>44 342</t>
  </si>
  <si>
    <t>Kompletna izdelava jaška iz polietilena, krožnega prereza s premerom 60 cm, globokega 1,0 do 1,5 m, vključno z izdelavo armiranobetonskega venca</t>
  </si>
  <si>
    <t>44 362</t>
  </si>
  <si>
    <t>Kompletna izdelava jaška iz polietilena, krožnega prereza s premerom 80 cm, globokega 1,0 do 1,5 m, vključno z izdelavo armiranobetonskega venca</t>
  </si>
  <si>
    <t>44 854</t>
  </si>
  <si>
    <t>Dobava in vgraditev rešetke iz duktilne litine z nosilnostjo 400 kN, s prerezom 400/400 mm</t>
  </si>
  <si>
    <t>Dobava in vgraditev rešetke iz duktilne litine z nosilnostjo 400 kN, s prerezom 400/400 mm. Vgradnja na obstoječi jašek s prilagoditvijo višine pokrova.</t>
  </si>
  <si>
    <t>44 951</t>
  </si>
  <si>
    <t>Dobava in vgraditev pokrova iz duktilne litine z nosilnostjo 125 kN, krožnega prereza s premerom 500 mm</t>
  </si>
  <si>
    <t>Dobava in vgraditev pokrova iz duktilne litine z nosilnostjo 125 kN, krožnega prereza s premerom 500 mm. Vgradnja na obstoječi jašek s prilagoditvijo višine pokrova.</t>
  </si>
  <si>
    <t>44 952</t>
  </si>
  <si>
    <t>Dobava in vgraditev pokrova iz duktilne litine z nosilnostjo 125 kN, krožnega prereza s premerom 600 mm</t>
  </si>
  <si>
    <t>44 972</t>
  </si>
  <si>
    <t>Dobava in vgraditev pokrova iz duktilne litine z nosilnostjo 400 kN, krožnega prereza s premerom 600 mm</t>
  </si>
  <si>
    <t>D.4.1</t>
  </si>
  <si>
    <t>Dopolačilo za vgradnjo lovilca olj (fazonski kos) v vtočni jašek.</t>
  </si>
  <si>
    <t>D.4.2</t>
  </si>
  <si>
    <t>Doplačilo za izdelavo asfaltne mulde (asfalti so vsebovani v voziščnih konstrukcijah)</t>
  </si>
  <si>
    <t>D.4.3</t>
  </si>
  <si>
    <t>Izdelava poševne vtočne ali iztočne glave prepusta krožnega prereza iz cementnega betona s premerom do 20 cm</t>
  </si>
  <si>
    <t>D.4.4</t>
  </si>
  <si>
    <t>Izdelava poševne vtočne ali iztočne glave prepusta krožnega prereza iz cementnega betona s premerom do 30 cm</t>
  </si>
  <si>
    <t>D.4.5</t>
  </si>
  <si>
    <t>Ureditev iztoka/vtoka v obst. prepust/teren-
kamen v betonu (kamni iz lomljenca D=20-30cm)</t>
  </si>
  <si>
    <t>51 211</t>
  </si>
  <si>
    <t>Izdelava podprtega opaža za ravne temelje</t>
  </si>
  <si>
    <t>51 311</t>
  </si>
  <si>
    <t>Izdelava podprtega opaža za raven zid, visok do 2 m</t>
  </si>
  <si>
    <t>51 331</t>
  </si>
  <si>
    <t>Izdelava dvostranskega vezanega opaža za raven zid, visok do 2 m</t>
  </si>
  <si>
    <t>51 712</t>
  </si>
  <si>
    <t>Izdelava obešenega opaža robnega venca na premostitvenem, opornem in podpornem objektu</t>
  </si>
  <si>
    <t>52 216</t>
  </si>
  <si>
    <t>Dobava in postavitev rebrastih palic iz visokovrednega naravno trdega jekla B St 500 S s premerom 14 mm in večjim, za srednje zahtevno ojačitev</t>
  </si>
  <si>
    <t>52 222</t>
  </si>
  <si>
    <t>Dobava in postavitev rebrastih žic iz visokovrednega naravno trdega jekla B St 500 S s premerom do 12 mm, za srednje zahtevno ojačitev</t>
  </si>
  <si>
    <t>D.5.1.</t>
  </si>
  <si>
    <t>Dobava in postavitev armaturne mreže Q424</t>
  </si>
  <si>
    <t>53 151</t>
  </si>
  <si>
    <t>53 311</t>
  </si>
  <si>
    <t>53 318</t>
  </si>
  <si>
    <t>53 138</t>
  </si>
  <si>
    <t>59 762</t>
  </si>
  <si>
    <t>Izdelava ločilne plasti iz trdih penastih plošč, debelih 2 cm</t>
  </si>
  <si>
    <t>59 831</t>
  </si>
  <si>
    <t>59 842</t>
  </si>
  <si>
    <t>59 843</t>
  </si>
  <si>
    <t>Zatesnitev dilatacijske rege s trajno elastičim zapolnitvenim materialom</t>
  </si>
  <si>
    <t>59 931</t>
  </si>
  <si>
    <t>59 993</t>
  </si>
  <si>
    <t>Izdelava delovnega stika z nabrekajočim trakom ali profilom, brez izolacijskih trakov</t>
  </si>
  <si>
    <t>Dobava in vgradnja ograje za pešce iz jeklenih cevnih profilov h=1.1m. Cevna ograja ø60.3/4 z vertikalnimi polnili ø16. Elementi ograj iz jekla S235JR (z vročim cinkanjem zaščiteni proti koroziji)!</t>
  </si>
  <si>
    <t>D.5.2.</t>
  </si>
  <si>
    <t>Demontaža obst. LTŽ pokrovov jaškov različnih dimenzij s čiščenjem jaška in ležišča, prilagoditev ležišča na novo niveleto vozišča, s ponovno montažo, sidranjem, podbetoniranjem in obbetoniranjem.</t>
  </si>
  <si>
    <t>61 122</t>
  </si>
  <si>
    <t>Izdelava temelja iz cementnega betona C 12/15, globine 80 cm, premera 30 cm</t>
  </si>
  <si>
    <t>61 216</t>
  </si>
  <si>
    <t>Dobava in vgraditev stebrička za prometni znak iz vroče cinkane jeklene cevi s premerom 64 mm, dolge do 3000 mm</t>
  </si>
  <si>
    <t>61 217</t>
  </si>
  <si>
    <t>Dobava in vgraditev stebrička za prometni znak iz vroče cinkane jeklene cevi s premerom 64 mm, dolge do 3500 mm</t>
  </si>
  <si>
    <t>Dobava in vgraditev stebrička za prometni znak iz vroče cinkane jeklene cevi s premerom 64 mm, dolge do 3500 mm (vgraditev na AB zid)</t>
  </si>
  <si>
    <t>61 218</t>
  </si>
  <si>
    <t>Dobava in vgraditev stebrička za prometni znak iz vroče cinkane jeklene cevi s premerom 64 mm, dolge do 4000 mm</t>
  </si>
  <si>
    <t>Dobava in vgraditev stebrička za prometni znak iz vroče cinkane jeklene cevi s premerom 64 mm, dolge do 4000 mm. Vgraditev na AB zid.</t>
  </si>
  <si>
    <t>61 452</t>
  </si>
  <si>
    <t>Dobava in pritrditev trikotnega prometnega znaka podloga iz aluminjaste pločevine z odsevno folijo RA3 dolžina stranice a=900 mm (prehod za pešce)</t>
  </si>
  <si>
    <t>61 652</t>
  </si>
  <si>
    <t>Dobava in pritrditev okroglega prometnega znaka podloga iz aluminjaste pločevine z odsevno folijo RA3 premera 600 mm  (stop znak)</t>
  </si>
  <si>
    <t>Dobava in pritrditev okroglega prometnega znaka podloga iz aluminjaste pločevine z odsevno folijo RA2 premera 600 mm  (omejitev 50km/h)</t>
  </si>
  <si>
    <t>D.6.1</t>
  </si>
  <si>
    <t>Dobava in pritrditev prometnega znaka dimenzije 600x600 m podloga iz aluminjaste pločevine z odsevno folijo RA3 premera 600 mm  (prehod za pešce). Vgraditev na drog cestne razsvetljave.</t>
  </si>
  <si>
    <t>Dobava in pritrditev prometneega znaka, podloga iz aluminjaste pločevine znak z rumeno barvno folijo RA3 vrste, velikost 0,11 do 0,20 m2 (dopolnilna tabla)</t>
  </si>
  <si>
    <t>Dobava in pritrditev prometneega znaka, podloga iz aluminjaste pločevine znak z rumene barvno folijo RA2 vrste, velikost 1,01 do 2,00 m2 (krajevne table)</t>
  </si>
  <si>
    <t>Izdelava tankoslojne vzdolžne označbe na vozišču z enokomponentno belo barvo, vključno 250 g/m2 posipa z drobci / kroglicami stekla, strojno, debelina plasti suhe snovi 250 mm, širina črte 10 cm (črte na parkriščih)</t>
  </si>
  <si>
    <t>Izdelava tankoslojne vzdolžne označbe na vozišču z enokomponentno belo barvo, vključno 250 g/m2 posipa z drobci / kroglicami stekla, strojno, debelina plasti suhe snovi 250 mm, širina črte 12 cm (črte na vozišču)</t>
  </si>
  <si>
    <t>Izdelava tankoslojne prečne in ostalih označb na vozišču z enokomponentno belo barvo, vključno 250 g/m2 posipa z drobci / kroglicami stekla, strojno, debelina plasti suhe snovi 250 µm, širina črte 50 cm (Stop črte)</t>
  </si>
  <si>
    <t>62 252</t>
  </si>
  <si>
    <t>Doplačilo za izdelavo prekinjenih vzdolžnih označb na vozišču, širina črte 12 cm</t>
  </si>
  <si>
    <t>D.6.2</t>
  </si>
  <si>
    <t>Izdelava tankoslojne označbe hodnika za pešce v modri barvi.</t>
  </si>
  <si>
    <t>D.6.3</t>
  </si>
  <si>
    <t>Izdelava silhuete pešce v beli barvi na modri podlagi dimenzije 1,00x 0,60m</t>
  </si>
  <si>
    <t>D.6.4</t>
  </si>
  <si>
    <t>Izdelava tankoslojen vzdolžbe označbe na vozišču, širina črte 10 cm, zelene barve</t>
  </si>
  <si>
    <t>D.6.5</t>
  </si>
  <si>
    <t>Izdelava silhuete na parkirnem mestu rezerviranem za poljnjenje električnih vozil v zeleni barvi</t>
  </si>
  <si>
    <t>62 448</t>
  </si>
  <si>
    <t>Izdelava debeloslojne prečne in ostalih označb na vozišču z vročo plastiko z vmešanimi drobci / kroglicami stekla, vključno 200 g/m2 dodatnega posipa z drobci stekla, strojno, debelina plasti 3 mm, posamezna površina označbe nad 1,5 m2  (prehodi za pešce) v beli barvi</t>
  </si>
  <si>
    <t>D.6.6</t>
  </si>
  <si>
    <t>Izdelava debeloslojne prečne in ostalih označb na vozišču z vročo plastiko z vmešanimi drobci / kroglicami stekla, vključno 200 g/m2 dodatnega posipa z drobci stekla, strojno, debelina plasti 3 mm, posamezna površina označbe nad 1,5 m2  (prehodi za pešce) v modri barvi</t>
  </si>
  <si>
    <t>64 435</t>
  </si>
  <si>
    <t>Dobava in vgraditev jeklene varnostne ograje, vključno vse elemente, za nivo zadrževanja N2 in za delovno širino W5</t>
  </si>
  <si>
    <t>D.7.1</t>
  </si>
  <si>
    <t>D.7.2</t>
  </si>
  <si>
    <t>Geotehnični nadzor v času gradnje</t>
  </si>
  <si>
    <t>D.7.3</t>
  </si>
  <si>
    <t>D.7.4</t>
  </si>
  <si>
    <t>Nadzor upravljalcev komunalnih vodov</t>
  </si>
  <si>
    <t>Izdelava PID projekta po končani gradnji</t>
  </si>
  <si>
    <t>ELEKTROINSTALACIJE CR</t>
  </si>
  <si>
    <t xml:space="preserve">Izvedba pripravljalnih del (označbe križanj in vzporednega vodenja ter zakoličba trase in stojišč kandelabrov) </t>
  </si>
  <si>
    <t xml:space="preserve">Izvedba demontažnih del, ki zajemajo demontažo obstoječih svetilk HST z vodniki 9kos in priključnih sponk 9kos </t>
  </si>
  <si>
    <t>Dobava in polaganje kabla NAYY-J 4x16+2,5mm² v cev</t>
  </si>
  <si>
    <t>Dobava in polaganje kabla LiYCY 3x2x1mm² v cev</t>
  </si>
  <si>
    <t>Dobava in montaža kabla NYM-J 5x1,5mm² od razdelilca v kandelabru do svetilke</t>
  </si>
  <si>
    <t>Dobava in polaganje opozorilnega traku</t>
  </si>
  <si>
    <t>Dobava in polaganje vročecinkanega valjanca FeZn 25x4mm.</t>
  </si>
  <si>
    <t>Dobava križnih sponk in izdelava križnih stikov z bitumiziranjem spoja</t>
  </si>
  <si>
    <t>Dobava križnih sponk in izdelava CuZn križnih stikov z bitumiziranjem spoja</t>
  </si>
  <si>
    <t>Izdelava priklopov ozemljitve na pripravljeno uho kandelabra preko ozemljitvenega vijaka in izvedba zaščite stika stebra z betonskim  temeljem</t>
  </si>
  <si>
    <t>Dobava in montaža jeklenega vroče cinkanega/magnelis konusnega pasivno varnega kandelabra kategorije vsaj 100HE3 (kot npr. ZIP pole) višine 8m s sidrno ploščo 350x350mm in vijaki Ø20x1000mm z nivojem cinka 86 mikronov in za 2. cono vetra (SIST EN 40, SIST EN-ISO 1461 in SIST EN 12767)</t>
  </si>
  <si>
    <t xml:space="preserve">Dobava in montaža vroče cinkanega reducirnega (več segmentnega) kandelabra višine 8m s sidrno ploščo in vijaki Ø24x1000mm z nivojem cinka 86 mikronov in za 2. cono vetra (SIST EN 40) </t>
  </si>
  <si>
    <t xml:space="preserve">Dobava in montaža vroče cinkanega reducirnega (več segmentnega) kandelabra višine 4m s sidrno ploščo in vijaki Ø20x1000mm z nivojem cinka 86 mikronov in za 2. cono vetra (SIST EN 40) </t>
  </si>
  <si>
    <t>Dobava in montaža razdelilca (priključne sponke) s 4A cevno varovalko in prenapetostno zaščito vsaj 10kV v kandelabru oz. stebru</t>
  </si>
  <si>
    <t>Dobava in montaža cestne svetilke z ustreznim nastavkom ter v IP66 in zaščitnim razredom (RII - zaščitno izoliranje) z ravnim steklom in LED modulom moči 60W brez redukcije, svetlobni tok svetilke 7515lm; barvna temperatura 3900°K) s predspojnimi napravami, z univerzalnim natikom na drog, material okvirja je iz tlačno ulitega aluminija polakiran z zaščitno metalizirano barvo in drugimi karakteristikami - kot na primer svetilka tip Slum2 12.060.020 proizvajalca Lumenia</t>
  </si>
  <si>
    <t>Dobava in montaža cestne svetilke z ustreznim nastavkom ter v IP66 in zaščitnim razredom (RII - zaščitno izoliranje) z ravnim steklom in LED modulom moči 35W brez redukcije, svetlobni tok svetilke 4390lm; barvna temperatura 3900°K) s predspojnimi napravami, z univerzalnim natikom na drog, material okvirja je iz tlačno ulitega aluminija polakiran z zaščitno metalizirano barvo in drugimi karakteristikami - kot na primer svetilka tip Slum2 16.040.001 proizvajalca Lumenia</t>
  </si>
  <si>
    <t>Mikrovalovni detektor z napajalnikom v samostojnem ohišju , IP 65, inox okvir z pritrditvijo z možnostjo fiksiranja nastavljenega položaja kot npr. RDV-1 Sipronika: napetost, 8-30V DC, maksimalni doseg 60-80m, obseg meritve hitrosti 4- 200 km/h, odzivni čas &lt;0,1s, podatkovni vmesnik RS232,RS485, temperaturno območje -40°C do +80°C, Indikacija za nastavljanje vertikalne in horizontalne smeri</t>
  </si>
  <si>
    <t>Montaža, kompletiranje in umerjanje mikrovalovnega detektorja</t>
  </si>
  <si>
    <t>Dobava in montaža LED svetlobnega znaka spremenljive vsebine s simboli:
- trikotnik - rdeč, bel (d=900mm)(1101 – Nevarnost na cesti) in 4710-1 doplnilna tabla viličar - ohišje: AlMg3 – plastificiran aluminij -prašno lakiran - sprednja stran: osnovni premaz črna mat+dodatno nizko odbojna črna mat - hrbtna stran in okvir: siva RAL 7042 - dimenzije: 1050x1050x170 mm, - teža: približno 35kg; - nazivna napetost: 230 V AC
- klasifikacija po standardu EN12966: L3,B4,C2,R2,T2,T3,P2,WL6,DSL4,TDB4
- komunikacija: RS485</t>
  </si>
  <si>
    <t>Dobava in montaža prostostoječe omarice OJR izdelane iz poliestra, dimenzij (440-600)mm x (900-1100)mm x (280-320)mm na tipskem montažnem originalnem podstavku, samougasna, sive barve, v zaščiti IP 55, z  vratci, strehco in ključavnico vzdrževalca cestne razsvetljave kpl 1 in naslednjo vsebino:</t>
  </si>
  <si>
    <t>varovalčni odklopnik EFEN PK250/3p</t>
  </si>
  <si>
    <t>ničelna sponka PK250/0</t>
  </si>
  <si>
    <t>var. Vložek NV250 25A</t>
  </si>
  <si>
    <t>instalacijski odklopnik B 1P 6A</t>
  </si>
  <si>
    <t>stikalna ura DIGI 20</t>
  </si>
  <si>
    <t>svetlobno stikalo HTR</t>
  </si>
  <si>
    <t>svet. senzor za HTR</t>
  </si>
  <si>
    <t>varovalčni odklopnik EFEN PK160/3p</t>
  </si>
  <si>
    <t>var. Vložek NV100 10A</t>
  </si>
  <si>
    <t>kontaktor KN 16</t>
  </si>
  <si>
    <t>stikalo 4G 10-51-PK - izvedba za DIN letev</t>
  </si>
  <si>
    <t>stikalo 4G 40-90-PK - izvedba za DIN letev</t>
  </si>
  <si>
    <t>drobni in vezni material</t>
  </si>
  <si>
    <t>opis
postavke</t>
  </si>
  <si>
    <t>Mikroračunalniška krmilna naprava v
samostoječi  inox omari dim 500x700x250 mm prašno barvana, stopnja zaščite IP54, ožičenje -1 kpl, napajalni del-1x, procesni modul-1x, I/O modul - 1x, napajalnik 230/12V za MvD - 2x, komunikacijski vmesnik-2x, GSM modul z rez.napajanjem 1x, modul kontrole omrežne napetosti-1x, mikrostikalo na gl.vratih 2x, odklopnik 6A-2x, komandni pult-1x</t>
  </si>
  <si>
    <t>Programiranje krmilne naprave in spuščanje v pogon</t>
  </si>
  <si>
    <t>Izvedba priklopa vodnikov na svetlobni prometni znak</t>
  </si>
  <si>
    <t>Izvedba električnih meritev ter izdelava merilnega protokola</t>
  </si>
  <si>
    <t>Izvedba svetlobno tehničnih meritev ter izdelava merilnega protokola</t>
  </si>
  <si>
    <t>Izvedba vrisa trase v podzemni kataster (izdelava geodetskega posnetka stojišč kandelabrov in trase kabla dolžine 1525m) s pripravo podatkov za vpis v uradne evidence</t>
  </si>
  <si>
    <t>Testiranje in vstavitev v pogon (funkcionalni preiskus)</t>
  </si>
  <si>
    <t>Izvajanje projektantskega nadzora</t>
  </si>
  <si>
    <t>Izdelava PID in NOV projektne dokumentacije v treh izvodih</t>
  </si>
  <si>
    <t>Izvajanje nadzora s strani posameznih komunalnih upravljalcev - elektro distributer, koncesionar JR, TK upravljalec</t>
  </si>
  <si>
    <t>Izdelava stikalnih manipulacij za zavarovanje delovišča</t>
  </si>
  <si>
    <t>Dobava in polaganje kabla NA2XY-J 4x70+1,5mm² v cev Ø160/200 ter skozi jaške do predvidene PS PMO</t>
  </si>
  <si>
    <t xml:space="preserve">Dobava in montaža kabelskega končnika za kable NA2XY-J 0,6/1,0kV, tip EPKT 0031 Raychem, kpl s kabelskimi čevlji GN Al 70 (4kos/končnik) </t>
  </si>
  <si>
    <t xml:space="preserve">Dobava križnih sponk in izdelava križnih stikov </t>
  </si>
  <si>
    <t>ELEKTROINSTALACIJE NN PRIKLJUČNI VOD</t>
  </si>
  <si>
    <t>Dobava in montaža prostostoječe omarica P/U-PM2,2/B,1 s strehco, z dvemi okenci v zaščiti IP43 in IK10 iz armiranega poliestra s steklenimi vlakni odpornem proti staranju in UV sevanju, z enokrilnimi vratci s tritočkovnim zapiranjem in z žepom za dokumentacijo na notranji strani ter z oznakami dvojne izolacije in znakom za nevarnost pred napetostjo na zunanji strani, z zračniki, ki omogočajo kroženje zraka z nespremenjeno IP zaščito ter ločilno pregrado med priključnim in merilnim delom ter ključavnico elektro distributerja; dimenzij (440-600)mm x (900-1100)mm x (280-320)mm na tipskem montažnem originalnem podstavku (s pritrdilnim elementom za vpetje kablov in pritrditev podstavka ter nameščenim L profilom za pritrditev dovodnih in odvodnih kablov) iz enakega materiala kot omarica, ki naj po vgradnji sega vsaj 440mm izven nivoja zemlje; v montažni podstavek se po montaži vsuje hidroskopičen, negorljiv, biološko nevtralen, ekološko neoporečen ter lahko odstranljiv material do nivoja zemlje; kpl 1 in z naslednjo vsebino:</t>
  </si>
  <si>
    <t xml:space="preserve">montažna plošča </t>
  </si>
  <si>
    <t>števčna plošča</t>
  </si>
  <si>
    <t>enofazni multifunkcijski števec del. energije z notranjo uro kl. 2 (IEC) ali A (MID) s PLC komunikacijskim vmesnikom tip Landis+Gyr ZCXI120CPU1L1D1 230V, 5-85A, PLC</t>
  </si>
  <si>
    <t xml:space="preserve">prenapetostni odvodnik tip I (Uc=320V, Up=2kV, In=25kA, Iimp=12,5kA 10/350s) </t>
  </si>
  <si>
    <t>horizontalni varovalčni odklopnik 250/3p</t>
  </si>
  <si>
    <t>nosilec zbiralk</t>
  </si>
  <si>
    <t>Cu zbiralke 30x5mm</t>
  </si>
  <si>
    <t>ničelna Cu zbiralka 30x5mm z izolatorji z dvema nosilcema</t>
  </si>
  <si>
    <t xml:space="preserve">priključni modul za dovodni kabel preseka 70mm² </t>
  </si>
  <si>
    <t>Izvedba vrisa trase v podzemni kataster in pripravo podatkov za vpis v uradne evidence in izvedba vrisa NN omrežja v podzemni kataster (geodetski posnetek in priprava dokumentacije za vpis v uradne evidence)</t>
  </si>
  <si>
    <t>Izvajanje nadzora s strani posameznih komunalnih upravljalcev - komunala, Telekom, koncesionar JR</t>
  </si>
  <si>
    <t>Izvajanje nadzora Elektrodistributerja</t>
  </si>
  <si>
    <t>Izdelava priklopa napajalnega kabla na priključno mesto NN omrežja in PS PMO</t>
  </si>
  <si>
    <t>Plačilo elektro prispevka in priključnine za ostali odjem 1x25A ter elektro prevzem</t>
  </si>
  <si>
    <t xml:space="preserve">Izvedba pripravljalnih del (označbe križanj in vzporednega vodenja) </t>
  </si>
  <si>
    <t>GRADBENA DELA CR</t>
  </si>
  <si>
    <t>Pripravljalna dela na gradbišču</t>
  </si>
  <si>
    <t>Strojni izkop zemlje za kabelski jarek v zemlji III. kategorije dim. 0,4x0,8m</t>
  </si>
  <si>
    <t>Strojni izkop zemlje za kabelski jarek v zemlji IV. kategorije dim. 0,4x0,8m</t>
  </si>
  <si>
    <t>Strojni izkop zemlje za kabelski jarek v zemlji V. kategorije dim. 0,4x0,8m</t>
  </si>
  <si>
    <t>Ročni izkop zemlje za kabelski jarek v zemlji IV. kategorije dim. 0,4x0,8m na mestih križanj</t>
  </si>
  <si>
    <t>Dobava in polaganje stigmafleks cevi Ø50mm v izkopan kabelski jarek</t>
  </si>
  <si>
    <t>Dobava in polaganje stigmafleks cevi Ø75mm v izkopan kabelski jarek</t>
  </si>
  <si>
    <t>Izdelava kabelske posteljice dim. 0,2x0,4m s peskom granulacije 0–4mm</t>
  </si>
  <si>
    <t>Zasip jarka in utrjevanje v slojih po 20cm</t>
  </si>
  <si>
    <t xml:space="preserve">Asfaltiranje poškodovanih in izrezanih asfaltnih površin </t>
  </si>
  <si>
    <t>Izdelava strojnega podboja cestišča 2xØ110mm</t>
  </si>
  <si>
    <t>Izdelava betonskega temelja kandelabra dim. 0,80x0,80x1,0m z vgrajenimi sidrnimi vijaki vsaj M24 dolžine 1m</t>
  </si>
  <si>
    <t>Izdelava betonskega temelja kandelabra dim. 0,80x0,80x1,1m z vgrajenimi sidrnimi vijaki vsaj M20 dolžine 1m</t>
  </si>
  <si>
    <t>Izdelava betonskega temelja kandelabra dim. 0,60x0,60x0,9m z vgrajenimi sidrnimi vijaki vsaj M20 dolžine 1m</t>
  </si>
  <si>
    <t>Izdelava betonskega jaška iz BC-ɸ60cm obbetoniranega z izdelavo uvodov za cevi ter LTŽ pokrovom 250kN</t>
  </si>
  <si>
    <t xml:space="preserve">Izdelava obbetoniranja tipskega podstavka OJR </t>
  </si>
  <si>
    <t xml:space="preserve">Izdelava betonskega temelja KN omarice dim. 500x250mm višine 1000mm </t>
  </si>
  <si>
    <t xml:space="preserve">Strojni in ročni izkop za temelje kandelabrov in jaškov ter podbojev v zemlji IV. kat. </t>
  </si>
  <si>
    <t>Strojni in ročni izkop za temelje OJR in KN</t>
  </si>
  <si>
    <t>Vrnitev trase v staro stanje (pospravilo)</t>
  </si>
  <si>
    <t>GRADBENA DELA NN PRIKLJUČNI VOD</t>
  </si>
  <si>
    <t>Pripravljalna dela na gradbišču, ki zajemajo pregled obstoječe cevne KK in potrebno čiščenje cevi dolžine 150m, preboj v obstoječi jašek za cev Ø160mm 2kpl</t>
  </si>
  <si>
    <t>Izdelava odkopa po trasi obstoječega NN in SN kabla in izvedba cevne zaščite s stigmafleks cevjo Ø160mm, zaobjeto z ustreznimi objemkami, 2x povito s PVC folijo, ter obsipanje s peskom granulacije do 4mm ter nadbetoniranje v višini 10cm z betonom C10/15 - na mestih križanj in pod utrjeno površino</t>
  </si>
  <si>
    <t>Izdelava odkopa po trasi obstoječe cevne zaščite NN in SN kablov z izvedbo zaščite  obstoječih cevi z NN/SN vodniki, in sicer njihovim obsipanjem s peskom granulacije 0-4mm ter zaščita oz. nadbetoniranje z betonom C10/15 - na mestih križanj in pod utrjeno površino</t>
  </si>
  <si>
    <t>Dobava in polaganje stigmafleks cevi Ø160mm v izkopan kabelski jarek</t>
  </si>
  <si>
    <t>Izdelava betonskega jaška iz BC-Ø120cm globine 100cm obbetoniranega z izdelavo uvodov za cevi ter LTŽ 250kN 60cmx60cm pokrovom</t>
  </si>
  <si>
    <t>Izdelava obetoniranja tipskega postavka PS omarice</t>
  </si>
  <si>
    <t>Dobava tesnilnih čepov za PVC cevi do premera 160mm vključno z izvedbo tesnenja</t>
  </si>
  <si>
    <t xml:space="preserve">GRADBENA IN MONTAŽNA DELA S PREVOZI </t>
  </si>
  <si>
    <t>Trasiranje trase telekomunikacijskega kabla oz.kabelske kanalizacije z označevanjem v naselju ali ovirami:</t>
  </si>
  <si>
    <t>Obeleženje trase obstoječih in projektiranih telefonskih in energetskih kablov, vodovoda ter kanalizacije in drugih komunalnih vodov:</t>
  </si>
  <si>
    <t>Izvedba zaščite obstoječih vodnikov v obstoječi TK KK, njeno obsipanje s peskom granulacije 0-4mm ter zaščita z betonom C10/15 - na mestih križanj in pod utrjeno površino</t>
  </si>
  <si>
    <t>Izvedba zaščite obstoječih vodnikov s cevjo 1xPVC Ø125mm (prerezano, zaobjeto z ustreznimi objemkami in po zaobjemu še dvakrat povito s PVC folijo) njeno obsipanje s peskom granulacije 0-4mm ter zaščita z betonom C10/15 in vzporedno položenima dvema PVC cevema Ø110mm - na mestih križanj in pod utrjeno površino</t>
  </si>
  <si>
    <t>Dobava in položitev opozorilnega traku v že izkopan kabelski jarek z napisom TELEKOM</t>
  </si>
  <si>
    <t>Izvedba nivojske prilagoditve obstoječega TK jaška s prilagoditvijo pokrova jaška na ustrezno višino  z izvedbo ustrezne zaščite (lesene plošče - bosanke, PVC zaščita) obstoječih TK vodnikov v jašku (delo pod TK prometom)</t>
  </si>
  <si>
    <t>Vnos sprememb v obstoječo izvršilno tehnično dokumentacijo</t>
  </si>
  <si>
    <t>ura</t>
  </si>
  <si>
    <t>Dobava in vgraditev podložnega cementnega betona C12/15 v prerez do 0,15 m3/m2 
Opomba: podložni beton pod temelje</t>
  </si>
  <si>
    <t>Dobava in vgraditev ojačenega cementnega betona C25/30 v točkovne temelje ali temeljne blazine. 
Opomba: XC2, vodotesni beton PV-II, temelji zidov.</t>
  </si>
  <si>
    <t>Dobava in vgraditev ojačenega cementnega betona C25/30 v stene podpornih ali opornih zidov
Opomba: XD1, XF2, PV-II vodotesni beton, stene zidov.</t>
  </si>
  <si>
    <t>Dobava in vgraditev cementnega betona C30/37 v prerez od 0,31 do 0,50 m3/m2-m1
Opomba: Beton robnega venca, XD3, XF4, PV-II</t>
  </si>
  <si>
    <t>Zatesnitev mejnih površin – stikov, širokih do 20 mm in globokih do 4 cm, s predhodnim premazom bližnjih površin in zapolnitvijo z bitumensko zmesjo za tesnjenje stikov                               
Opomba: rega med robnikom in asfaltom.</t>
  </si>
  <si>
    <t>Zatesnitev dilatacijske rege s trajno elastičnim zapolnitvenim materialom.  
Opomba: rega med hodnikom in robnikom</t>
  </si>
  <si>
    <t>PE/HD cev 2x 0 50/42 mm</t>
  </si>
  <si>
    <t>Mikro cev MC18/14</t>
  </si>
  <si>
    <t>Mikro cev MC14/10</t>
  </si>
  <si>
    <t>MATERIAL</t>
  </si>
  <si>
    <t>GRADBENA DELA</t>
  </si>
  <si>
    <t>Samo dobava cestnih robnikov</t>
  </si>
  <si>
    <t>Dodatek za montažo težkega LŽ pokrova pri jaških iz betonske cevi</t>
  </si>
  <si>
    <t>PKJT1 težki pokrov nodular. lit. 400 KN</t>
  </si>
  <si>
    <t>Uvlačnje cevi malega premera v obstoječo kabelsko kanalizacijo</t>
  </si>
  <si>
    <t>Trak opozorilni za opt.kabel</t>
  </si>
  <si>
    <t>Dobava razstavljive spojke za PEHD cev 32-50 mm</t>
  </si>
  <si>
    <t>VII.</t>
  </si>
  <si>
    <t>Geomehanski nadzor med gradnjo. Obračun po dejanskih urah.</t>
  </si>
  <si>
    <t>Projektantski nadzor med gradnjo. Obračun po dejanskih urah.</t>
  </si>
  <si>
    <t>Nadzor pristojnih služb ostalih komunalnih vodov (vodovod, plinovod, telekomunikacijski vodi, elektroenergetski vodi, …). Obračun po dejanskih urah.</t>
  </si>
  <si>
    <t>Nadzor upravljalca kanalizacije med gradnjo in pri priključitvi na javni kanal. Obračun po dejanskih urah.</t>
  </si>
  <si>
    <t>Enkratni tlačni preizkus vodotesnosti cevovoda po predpisih proizvajalca cevi in standardu.</t>
  </si>
  <si>
    <t>Pregled in čiščenje cevovoda po končanih delih.</t>
  </si>
  <si>
    <t>Črpanje talne in meteorne vode iz gradbene jame tekom izvedbe do prvega bližnjega jaška meteorne kanalizacije ali v jarek - obračun po dejanskih urah.</t>
  </si>
  <si>
    <t>Izdelava zaščite obst. NN kabla z PVC DN110/160/200 in obbetoniranjem, vgradnjo opozorilnega traku in valjanca FeZn 25/4, komplet z zemeljskimi deli, (ročnim in strojnim odkopom, zasip z gramozom s komprimiranjem), z manšetami in s tesnitvijo; po detajlu; obračun po dejanskih količinah. Po navodilih upravljalca.</t>
  </si>
  <si>
    <t>Izdelava zaščite obst. plinovoda z ustrezno PVC cevjo in obbetoniranjem, vgradnjo opozorilnega traku, komplet z zemeljskimi deli, (ročnim in strojnim odkopom, zasip z gramozom s komprimiranjem), z manšetami in s tesnitvijo; po detajlu; obračun po dejanskih količinah. Po navodilih upravljalca.</t>
  </si>
  <si>
    <t>Izdelava zaščite obst. vodovoda z ustrezno PE cevjo, vgradnjo opozorilnega traku, komplet z zemeljskimi deli, (ročnim in strojnim odkopom, zasip in obsip s peskom s komprimiranjem), z manšetami in s tesnitvijo; po detajlu; obračun po dejanskih količinah. Po navodilih upravljalca.</t>
  </si>
  <si>
    <t>Prestavitev Telekom optičnega kabla (na dveh delih); obračun po dejanskih količinah. Po navodilih upravljalca.</t>
  </si>
  <si>
    <t>Dobava in polaganje signalno opozorilnega traku ''KANALIZACIJA'' nad cevovodom.</t>
  </si>
  <si>
    <t>kom</t>
  </si>
  <si>
    <t>Dobava in vgradnja povoznega PE kaskadnega jaška, DN 100 cm, globine 2,0 - 2,5 m, skupaj s konusnim delom, AB obročem (C 30/37) in okroglim tipskim LTŽ pokrovom DN 60 cm, nosilnosti 400 kN, z napisom kanalizacija. Upoštevane so spojke in priključki na jašek. Ležišče jaška je izdelano iz betona C 12/15. V postavki je zajet dodatni izkop za jašek in zasip. Jašek in vsi priključki morajo biti vodotesni. Dimenzije so razvidne iz grafičnih prilog. Jašek K1-12J</t>
  </si>
  <si>
    <t>Izdelava kanalizacije iz polnostenske PVC cevi po standardu EN1401-1 in EN13476-2,  premera 250 mm, nazivne togosti SN 8, skupaj s tesnilom za spajanje. Polaganje cevi po navodilih proizvajalca.</t>
  </si>
  <si>
    <t>Zatravitev, gnojenje in zalivanje prvotno zatravljenih površin.</t>
  </si>
  <si>
    <t>Strojno in ročno razgrinjanje ter planiranje humusa na travnati površini do 20 cm po prvotni konfiguraciji bližnjega terena. Obračun v raščenem stanju (le na mesta, kjer je bil humus že pred izkopom).</t>
  </si>
  <si>
    <t>Izdelava nasipa ob in nad cevjo iz lomljenca frakcije 8-16 mm do višine 30 cm nad temenom cevi. Zasip je treba bočno komprimirati do 95% trdnosti po standardnem Proctorjevem postopku.</t>
  </si>
  <si>
    <t>Izdelava posteljice debeline 10 cm iz proda ali lomljenca frakcije 0-4 mm. Posteljico je potrebno planirati s točnostjo ± 1cm.</t>
  </si>
  <si>
    <t>Utrditev dna jarka. Komprimirati do 95% trdnosti po standardnem Proctorjevem postopku.</t>
  </si>
  <si>
    <t>Planiranje dna jarka s točnostjo +/- 3 cm po naklonu.</t>
  </si>
  <si>
    <t>- V ktg. - 5 %</t>
  </si>
  <si>
    <t>- IV ktg. - 30 %</t>
  </si>
  <si>
    <t>- III ktg.  - 65 %</t>
  </si>
  <si>
    <t>Strojni odkop humusa v povprečni debelini 20 cm z odrivom materiala do 5 m od roba jarka.</t>
  </si>
  <si>
    <t>DN500</t>
  </si>
  <si>
    <t>DN400</t>
  </si>
  <si>
    <t>Menjava dotrajanih in poškodovanih propustov z novimi betonskimi cevmi enakih dimenzij (2x DN400 in 2x DN500); menjavo potrdi nadzor v dogovoru s komunalo.</t>
  </si>
  <si>
    <t>Opomba:
Točke 1 do 4 so tu popisane za vse kanale (K1, K4, K5 in K6) skupaj. Zato teh točk v popisih za ostale kanale ni. V nadaljevanju so popisi razdeljeni za vsak kanala posebej.</t>
  </si>
  <si>
    <t>Demontaža enostranske cestne jeklene varnostne ograje in vrnitev v prvotno stanje</t>
  </si>
  <si>
    <t>Izdelava zaščitnih podpor in provizorijev pri prečkanju obstoječih komunalnih vodov, hišnih priključkov in cestnih propustov.</t>
  </si>
  <si>
    <t xml:space="preserve">Izdelava projekta izvedenih del (PID)  za vse kanale v skladu s Pravilnikom o vsebini projektne dokumentacije v 4 tiskanih izvodih in v elektronski obliki (CD). </t>
  </si>
  <si>
    <t>Izdelava geodetskega posnetka novega cevovoda z vsemi križanji z ostalimi komunalnimi vodi, geodetskega elaborata in izdelava elaborata za vpis v zbirni kataster GJI, ki ga izvajalec vloži na izpostavo GURS-a. Geodetski posnetek se izdela pred zasipom cevovoda.</t>
  </si>
  <si>
    <t>Zavarovanje gradbišča oz. izkopov pred nepooblaščenim dostopom. Izdelava, montaža in demontaža zaščitnih ograj ob izkopanih jarkih; ocenjeno.</t>
  </si>
  <si>
    <t>Postavitev delne ali popolne cestne zapore z ureditvijo prometnega režima v času gradnje, z obvestili, izdelavo, montažo in demontažo zaščitnih ograj za zavarovanje gradbišča ob izkopanih jarkih, zavarovanjem gradbene jame in gradbišča ter postavitvijo prometne signalizacije in oznak za zaporo ceste. Po končanih delih je potrebno vso prometno signalizacijo odstraniti in prometni režim vzpostaviti v prvotno stanje. V ceni upoštevati tudi preusmeritev peš prometa, izdelavo, montažo in demontažo prehodov preko jarka za pešce in lahka vozila.</t>
  </si>
  <si>
    <t>PRIPRAVLJALNA IN ZAKLJUČNA DELA</t>
  </si>
  <si>
    <t>VII.1.</t>
  </si>
  <si>
    <t>Izdelava kanalizacije iz polnostenske PVC cevi po standardu EN1401-1 in EN13476-2,  premera 200 mm, nazivne togosti SN 8, skupaj s tesnilom za spajanje. Polaganje cevi po navodilih proizvajalca.</t>
  </si>
  <si>
    <t>Strojno zasipavanje jarka z lomljencem premera do 63 mm, strojno nabijanje v plasteh do 20 cm. Komprimirati do 97% trdnosti po standardnem Proctorjevem postopku.</t>
  </si>
  <si>
    <t>VII.2.</t>
  </si>
  <si>
    <t>Prestavitev obstoječe meteorne kanalizacije PVC DN160; obračun po dejanskih količinah. Po navodilih upravljalca.</t>
  </si>
  <si>
    <t>Prestavitev električnega NN kabla v zaščitni cevi PVC DN110/160/200 in obbetoniranjem, vgradnjo opozorilnega traku in valjanca FeZn 25/4, komplet z zemeljskimi deli, (ročnim in strojnim odkopom, zasip z gramozom s komprimiranjem), z manšetami in s tesnitvijo; po detajlu; obračun po dejanskih količinah. Po navodilih upravljalca.</t>
  </si>
  <si>
    <t>Prestavitev obstoječega vodovoda NL DN125; obračun po dejanskih količinah. Po navodilih upravljalca.</t>
  </si>
  <si>
    <t>Dobava in vgradnja povoznega PE revizijskega jaška  v skladu s standardomSIST EN 13598-2:2009, DN 100 cm, globine 1,5 – 2,0 m, skupaj s konusnim delom, AB obročem (C 30/37) in okroglim tipskim LTŽ pokrovom DN 60 cm, nosilnosti 400 kN, z napisom kanalizacija. Upoštevane so spojke in priključki na jašek. Ležišče jaška je izdelano iz betona C 12/15. V postavki je zajet dodatni izkop za jašek in zasip. Jašek in vsi priključki morajo biti vodotesni. Dimenzije so razvidne iz grafičnih prilog. Jašek K5-1J</t>
  </si>
  <si>
    <t>VII.3.</t>
  </si>
  <si>
    <t>Dobava in vgradnja povoznega PE revizijskega jaška  v skladu s standardomSIST EN 13598-2:2009, DN 100 cm, globine 4,0 – 4,5 m, skupaj s konusnim delom, AB obročem (C 30/37) in okroglim tipskim LTŽ pokrovom DN 60 cm, nosilnosti 250 kN, z napisom kanalizacija. Upoštevane so spojke in priključki na jašek. Ležišče jaška je izdelano iz betona C 12/15. V postavki je zajet dodatni izkop za jašek in zasip. Jašek in vsi priključki morajo biti vodotesni. Dimenzije so razvidne iz grafičnih prilog. Jašek K6-1J</t>
  </si>
  <si>
    <t>Izdelava preboja v obstoječem betonskem podpornem zidu za kanalizacijsko PP cev DN200.</t>
  </si>
  <si>
    <t>VII.4.</t>
  </si>
  <si>
    <t>Izdelava dilatacijske rege brez izolacijskih trakov - konstruktivni elementi, debeli do 50 cm, s tesnilnim trakom na zunanji strani
Opomba: upoštevati mehansko zaščito traku</t>
  </si>
  <si>
    <t>VOZIŠČNE KONSTRUKCIJE</t>
  </si>
  <si>
    <t>Cev PVC-UK gladka, SN8. Minimalni odklon cevi v spoju je 4°. Skupaj z dodatkom za razrez, potrebnim montažnim in tesnilnim materialom PVC250 - 6 M</t>
  </si>
  <si>
    <t>Fazonski kosi iz PVC-UK, SN8, skupaj s potrebnim montažnim in tesnilnim materialom. PVC čep 250 UK</t>
  </si>
  <si>
    <t>Dvojno dno tip 1/1.</t>
  </si>
  <si>
    <t>priklepni kot dotoka in odtoka je 113 st.</t>
  </si>
  <si>
    <t>Višina jaška H=1080 mm</t>
  </si>
  <si>
    <t>Telo jaška - valj</t>
  </si>
  <si>
    <t>Konus jaška, vhodna svetla odprtina min. 600mm</t>
  </si>
  <si>
    <t>Kanalski  pokorv in okvir fi600 (okrogli),        nosilnost 400 kN</t>
  </si>
  <si>
    <t>S protihrupnim vložkom, brez zaklepa, brez ventilacijskih odprtin, mesto vgradnje vozišče.</t>
  </si>
  <si>
    <t>Montažna izvedba.</t>
  </si>
  <si>
    <t>Napis : KANALIZACIJA</t>
  </si>
  <si>
    <t>Kompletno s sidrnimi vijaki in AB vencem za jašek DN800,  AB venec 1200mmx650mmx200mm.</t>
  </si>
  <si>
    <t>D400, SIST EN124, nodularna izvedba</t>
  </si>
  <si>
    <t>Artikel 602</t>
  </si>
  <si>
    <t>Izdelek Livar Ivančna Gorica.</t>
  </si>
  <si>
    <t>Ali adekvaten. Potrdi Komunala Idrija.</t>
  </si>
  <si>
    <t>RJ1, revizijski kanalizacijski jašek DN800, material polietilen ali polipropilen. Notranji premer 800 mm. Standardni vstopni priključek PVC250. Standardni izstopni priključek PVC250. Risba št.4. Sestava:</t>
  </si>
  <si>
    <t>Tesnostni preizkus fekalne kanalizacije z vodo po odsekih. Odsek je cevovod med dvema RJ. Na spodnjem JR se cevovod zatesni z tesnilnim balonom za cev PVC250. Zgornji RJ poln vode. Čas trajanja T=24h. Izdelava končnega zapisnika.</t>
  </si>
  <si>
    <t>Nadzor upravljalca kanalizacije. Obračun se vrši po veljavnem ceniku Komunale Idrija.</t>
  </si>
  <si>
    <t>Izdelava 3D geodetskega posnetka zgrajene fekalne kanalizacije, tudi RJ. Vključno z izdelavo elaborata za vpis v GJI in vpisom na GURS-u. Dostaviti potrdilo o uspešnem vpisu.</t>
  </si>
  <si>
    <t>Opomba:
V gradbenih delih pa niso zajeta nobena dela v zvezi z zgornjim ustrojem rekonstrukcije regionalne ceste. To so : priprava za asfaltiranje, grobo asfaltiranje in fino asfaltiranje. V ponudbeni ceni posameznih postavk morajo biti zajeta vsa pomožna dela, transporti in prenosi, ki k vsaki postavki posebej spadajo. Vsa dela za izkop in zasip jarka, ki so opisana, se obračunajo po  popisu del  in morajo  biti zajeta v ceni gradbenih del. V ceno  morajo biti poleg navedenih del zajeta tudi naslednja dela:
- Dodatni stroški za izkop v trdem gramoznem materialu v skali (V.-VII. ktg)
- Odvod morebitne meteorne vode iz gradbenega jarka
- Črpanje morebitne talne vode iz gradbenega jarka
- Odvod vode, ki se izceja iz bočnih strani izkopa, v kolikor je to potrebno
- Dodatni stroški zaradi izkopa v nagnjenem terenu
- Dodatni stroški za prečkanje raznih ograj (spodkopavanje), živih mej (presajanje), izogibanje ter očuvanje drevesnih korenin in ostalih podobnih ovir na trasi predmetnega voda
- Razširitve in poglobitve jarka na mestih spajanja cevi
- Razširitve in poglobitve jarka zaradi križanja s komunalnimi vodi
- Razširitve in poglobitve jarka zaradi prilagoditve radija predmetnega cevovoda
- Vsa zemeljska dela za potrebe podvrtavanja ceste (gradbena jama)</t>
  </si>
  <si>
    <t xml:space="preserve">Zakoličba in zavarovanje zakoličene osi fekalne kanalizacije </t>
  </si>
  <si>
    <t xml:space="preserve">Zakoličba drugih obstoječih komunalnih in energetskih vodov po potrebi in prisotnosti na terenu. </t>
  </si>
  <si>
    <t>Kombiniran izkop (95% strojno) jarka v zemljini III.-IV. kategorije; širina dna jarka 73 cm, globina do 2 m, z nakladanjem na kamion in odvozom na deponijo, po potrebi razpiranje jarka</t>
  </si>
  <si>
    <t>Kombiniran izkop (95% strojno) jarka v zemljini V. kategorije; širina dna jarka 73 cm, globina do 2 m, z nakladanjem na kamion in odvozom na deponijo, po potrebi razpiranje jarka</t>
  </si>
  <si>
    <t>Planiranje dna jarka s točnostjo ±3 cm</t>
  </si>
  <si>
    <t>Izdelava posteljice s peskom 0-4 mm</t>
  </si>
  <si>
    <t>Izdelava obsipa cevi iz peska 0-4 mm</t>
  </si>
  <si>
    <t>Zasip jarka s tamponskim materialom 0-60 mm v plasteh po 0,30 m in vmesno komprimacijo do predpisane zbitosti, vse glede na PZI projekt rekonstrukcije ceste</t>
  </si>
  <si>
    <t>Vsa potrebna gradbena dela pri postavitvi in utrjevanju revizijskega jaška v cestno telo.</t>
  </si>
  <si>
    <t>Rušenje raznih betonskih konstrukcij na trasi fekalne kanalizacije z odvozom na stalno deponijo, ki jo izbere izvajalec. 
Z vsemi stroški deponiranja (škarpe, temelji ograj, podbetoniranje, ...)</t>
  </si>
  <si>
    <t>Dobava in vgradnja betona C16/20 za obbetoniranje cevovoda PVC250 v spodnjih 35% na lokaciji kjer je temenska globina fekalne kanalizacije &lt; 1m.</t>
  </si>
  <si>
    <t>Vse potrebne meritve nosilnosti cestnega telesa. Izdela se predmetni zapisnik.</t>
  </si>
  <si>
    <t>Odstranitev obstoječega vrhnega sloja na stranski cesti in zelenici in po vgradnji kanalizacijske cevi PVC250 in predelavi obstoječega RJ povrnitev v prvotno stanje.</t>
  </si>
  <si>
    <t>Priklop PVC250 v obstoječi revizijski jašek RJ0. Vsa potrebna gradbena dela za priklop projektirane fekalne kanalizacije PVC250 v obstoječi revizijski jašek RJ0. Priklop se izvede na dnu obstoječega jaška. Globina obstoječega jaška je 1,25 m. Obstoječi jašek izdelan iz betonske cevi premera 800 mm. Predelava dna obstoječega jaška , glede na nov priklop PVC250.</t>
  </si>
  <si>
    <t>STROJNA DELA</t>
  </si>
  <si>
    <t>Opomba:
V gradbenih delih so zajeta vsa potrebna gradbena dela, katera so potrebna za zgraditev predmetnega vodovoda. V gradbenih delih pa niso zajeta nobena dela v zvezi z zgornjim ustrojem rekonstrukcije regionalne ceste. To so : priprava za asfaltiranje, grobo asfaltiranje in fino asfaltiranje. V ponudbeni ceni posameznih postavk morajo biti zajeta vsa pomožna dela, transporti in prenosi, ki k vsaki postavki posebej spadajo. Vsa dela za izkop in zasip jarka, ki so opisana, se obračunajo po  popisu del  in morajo  biti zajeta v ceni gradbenih del. V ceno  morajo biti poleg navedenih del zajeta tudi naslednja dela:
- Dodatni stroški za izkop v trdem gramoznem materialu v skali (V.-VII. ktg)
- Odvod morebitne meteorne vode iz gradbenega jarka
- Črpanje morebitne talne vode iz gradbenega jarka
- Odvod vode, ki se izceja iz bočnih strani izkopa, v kolikor je to potrebno
- Dodatni stroški zaradi izkopa v nagnjenem terenu
- Dodatni stroški za prečkanje raznih ograj (spodkopavanje), živih mej (presajanje), izogibanje ter očuvanje drevesnih korenin in ostalih podobnih ovir na trasi predmetnega voda
- Razširitve in poglobitve jarka na mestih spajanja cevi
- Razširitve in poglobitve jarka zaradi križanja s komunalnimi vodi
- Razširitve in poglobitve jarka zaradi prilagoditve radija predmetnega cevovoda
- Vsa zemeljska dela za potrebe podvrtavanja ceste (gradbena jama)</t>
  </si>
  <si>
    <t xml:space="preserve">Zakoličba in zavarovanje zakoličene osi projektiranega vodovoda ter drugih obstoječih komunalnih in energetskih vodov po potrebi in prisotnosti na terenu. </t>
  </si>
  <si>
    <t>Kombiniran izkop (95% strojno) jarka v zemljini III.-IV. kategorije; širina dna jarka 60 cm, globina do 2 m, z nakladanjem na kamion in odvozom na deponijo, po potrebi razpiranje jarka</t>
  </si>
  <si>
    <t>Kombiniran izkop (95% strojno) jarka v zemljini V. kategorije; širina dna jarka 60 cm, globina do 2 m, z nakladanjem na kamion in odvozom na deponijo, po potrebi razpiranje jarka</t>
  </si>
  <si>
    <t>Zasip jarka s tamponskim materialom 0-30 mm v plasteh po 0,30 m in vmesno komprimacijo do predpisane zbitosti, vse glede na PZI projekt rekonstrukcije ceste</t>
  </si>
  <si>
    <t>Polaganje opozorilnega PVC traku z napisom "VODOVOD"</t>
  </si>
  <si>
    <t>Dodatna gradbena dela pri montaži nadzemnega hidranta DN80.</t>
  </si>
  <si>
    <t>Izkaz del</t>
  </si>
  <si>
    <t>- pesek 4-20 mm, kot drenažni sloj</t>
  </si>
  <si>
    <t>- filc ali PE folija za zaščito drenažnega sloja</t>
  </si>
  <si>
    <t>- obbetoniranje stojne noge Q90 kosa, beton C16/20.</t>
  </si>
  <si>
    <t>Rušenje raznih betonskih konstrukcij na trasi vodovoda z odvozom na stalno deponijo, ki jo izbere izvajalec. 
Z vsemi stroški deponiranja (škarpe, temelji ograj, podbetoniranje, ...)</t>
  </si>
  <si>
    <t>Odstranitev obstoječega vrhnega sloja na stranski cesti  in po končani vgradnji vodovodne cevi , fazonskih kosov in armatur DN100  povrnitev v prvotno stanje.</t>
  </si>
  <si>
    <t>Vgradnja cestne kape DN 192 mm vključno z AB   ploščo in obbetoniranjem z betonom C16/20. Glej risbo št.9, 10, 11, 12.</t>
  </si>
  <si>
    <t>Cevi iz nodularne litine,  razred klase C100 (K9)
Spoj : Vi+, min. odklon cevi v spoju 3°.
Skupaj z dodatkom za razrez, potrebnim montažnim in tesnilnim materialom.
Dolžina posamezne cevi je 6 m.</t>
  </si>
  <si>
    <t>DN100</t>
  </si>
  <si>
    <t>DN80</t>
  </si>
  <si>
    <t xml:space="preserve">Fazonski kosi iz nodularne litine za pitno vodo.
S sidrnim spojem na obeh straneh fazonskega kosa + 2 sidrna spoja dodatno, ki se ju uporabi na predhodnem in naslednjem spoju. Razen fazonskih kosov s priobnicama. Skupaj s tesnilnim, vijačnim in drugim potrebnim materialom,  NP16. </t>
  </si>
  <si>
    <t>MMQ 90° , DN100</t>
  </si>
  <si>
    <t>MMK 30° , DN100</t>
  </si>
  <si>
    <t>MMK 22 1/2° , DN100</t>
  </si>
  <si>
    <t>MMK 11 1/4° , DN100</t>
  </si>
  <si>
    <t>E , DN100</t>
  </si>
  <si>
    <t>E , DN80</t>
  </si>
  <si>
    <t>MMB , DN100/DN80</t>
  </si>
  <si>
    <t>N90° , DN80</t>
  </si>
  <si>
    <t>FF , L=400 mm , DN80</t>
  </si>
  <si>
    <t>FF , L=600 mm , DN80</t>
  </si>
  <si>
    <t>X , DN100</t>
  </si>
  <si>
    <t>Univerzalna spojka DN100</t>
  </si>
  <si>
    <t>Univerzalna spojka DN80</t>
  </si>
  <si>
    <t>Zasun s prirobnicama, za vgradnjo v terenu, skupaj s tesnilnim, vijačnim in drugim potrebnim  materialom.</t>
  </si>
  <si>
    <t>Euro zasun DN100 , NP16</t>
  </si>
  <si>
    <t>Euro zasun DN80 NP16</t>
  </si>
  <si>
    <t>Vgradna armutura za zasun DN100, vgrajen v teren, skupaj z montažnim materialom. Dolžina teleskopske palice l = 1,5m - 2,3 m.</t>
  </si>
  <si>
    <t>Vgradna armutura za zasun DN80, vgrajen v teren, skupaj z montažnim materialom. Dolžina teleskopske palice l = 1,5 - 2,3 m.</t>
  </si>
  <si>
    <t>Obstoječi nadzemni hidrant, skupaj s tesnilnim, vijačnim in drugim potrebnim montažnim materialom, DN80, NP10 SAMO MONTAŽA</t>
  </si>
  <si>
    <t>Vodovodna cev PE220, SDR11, material PE100 , uporabiti za zaščitno cev.</t>
  </si>
  <si>
    <t>Cestna  kapa
Samo dobava samozaporne cestne kape, material SL 22, z napisom vodovod in Z  na pokrovu, zaščitena z bitumnom. D=192mm</t>
  </si>
  <si>
    <t>Pozicijska tablica-armatura
Pozicijska tablica po SIST 1005 za  oznako armatur vodovoda, skupaj s pritrdilnim materialom in izmero. Vse glede na zahteve Komunala Idrija.</t>
  </si>
  <si>
    <t>Dobava opozorilnega PVC traku z signalno žico z napisom VODOVOD, ki naj sega v armaturni jašek (zračnik) zaradi možnosti priklopa signala. Žica v opozorilnem traku ne sme biti nikjer na trasi prekinjena.</t>
  </si>
  <si>
    <t>Izdelava 3D geodetskega posnetka zgrajenega vodovoda. Vključno z izdelavo elaborata za vpis v GJI in vpisom na GURS-u. Dostaviti potrdilo o uspešnem vpisu.</t>
  </si>
  <si>
    <t>Predhodno pred priključevanjem na obstoječi vodovod se izvede obveščanje uporabnikov predmetnega vodovoda. Obveščanje izvede Komunala Idrija</t>
  </si>
  <si>
    <t>Tlačni preizkus vodovoda.
Tlačni preizkus vodovoda s pitno vodo, tlak p=25 bar, čas trajanja T=24h, registrator, izdelava zapisnika</t>
  </si>
  <si>
    <t>VII.5.</t>
  </si>
  <si>
    <t>VII.6.</t>
  </si>
  <si>
    <t>III.</t>
  </si>
  <si>
    <t>IV.</t>
  </si>
  <si>
    <t>V.</t>
  </si>
  <si>
    <t>VI.</t>
  </si>
  <si>
    <t>KANALIZACIJA IN VODOVOD</t>
  </si>
  <si>
    <t>REKAPITULACIJA: KANALIZACIJA IN VODOVOD</t>
  </si>
  <si>
    <t>Nepredvidena dela (10% od del obseganih v točkah I., II., III.,  IV., V. in VI.)</t>
  </si>
  <si>
    <t>Trasiranje nove ali obstoječe trase zemeljskega kabla, TK linije oz. kabelske kanalizacije z uprabo obstoječih načrtov in iskalca kablov oz po projektu</t>
  </si>
  <si>
    <t xml:space="preserve">Izdelava kabelske kanalizacije iz cevi malega premera (dvojček) 2x50mm, na globini 0.8 m,  zaščita z peskom v sloju 10 cm nad cevjo, granul. 4-8 mm in polaganje opozorilnega traku. </t>
  </si>
  <si>
    <t>Izdelava 1x1 cevne kab. kanalizacije iz cevi malega premera (40-75mm) na globini 0.8 m in zaščita cevi s peskom v sloju 10 cm nad cevmi in položitev opozorilnega  traku</t>
  </si>
  <si>
    <t>Dobava cevi in izdelava kabelskega jaška iz B.C.80cm izkop v zemljišču III. do V. ktg., betoniranje dna jaška z betonom, montaža lahkega LŽ pokrova in obbetoniranje , izdelava vseh potrebnih uvodov,  nakladanje in odvoz odvečnega materiala ter stroški začasne in končne deponije, ometavanje in finalna obdelava jaška, čiščenje okolice - brez dobave LŽ pokrova.</t>
  </si>
  <si>
    <t>Prebijanje betonskega ali kamnitega zida - temelja deb.30-50 cm za  uvod instalacije povprečne dim.izsekane luknje od 0.11-0.20 m2</t>
  </si>
  <si>
    <t>Spajanje PEHD cevi premera 32-50mm s spojko  za večkratno uporabo brez dobave.</t>
  </si>
  <si>
    <r>
      <t xml:space="preserve">V navedeni postavki </t>
    </r>
    <r>
      <rPr>
        <b/>
        <sz val="11"/>
        <rFont val="Arial"/>
        <family val="2"/>
        <charset val="238"/>
      </rPr>
      <t>0023</t>
    </r>
    <r>
      <rPr>
        <sz val="11"/>
        <rFont val="Arial"/>
        <family val="2"/>
        <charset val="238"/>
      </rPr>
      <t xml:space="preserve"> zavihka </t>
    </r>
    <r>
      <rPr>
        <b/>
        <sz val="11"/>
        <rFont val="Arial"/>
        <family val="2"/>
        <charset val="238"/>
      </rPr>
      <t>I. CESTA; 1. PREDDELA,</t>
    </r>
    <r>
      <rPr>
        <sz val="11"/>
        <rFont val="Arial"/>
        <family val="2"/>
        <charset val="238"/>
      </rPr>
      <t xml:space="preserve"> je ocenjena vrednost stroškov koncesionarja za postavitev in vzdrževanje prometne signalizacije v času gradnje. V ceni so zajeti predvideni stroški koncesionarja za postavitev in vzdrževanje prometne signaliazacije za čas gradnje. Vsi ostali stroški izdelave elaborata, vodenja prometa v času gradnje, izvedbe začasnih zavarovanj in vzdrževanje voznih površin so strošek izvajalca.</t>
    </r>
  </si>
  <si>
    <t>OPOMBA:
pri vseh postavkah rušitvenih del upoštevati vse prenose in transporte ruševin na trajno deponijo!</t>
  </si>
  <si>
    <t>Posek in odstranitev grmovja in dreves z debli premera do 15 cm ter odstranitev vej, vključno z nakladanjem in odvozom na trajno deponijo s plačilom ustreznih pristojbin.</t>
  </si>
  <si>
    <t>Posek in odstranitev dreves z deblom premera 11 do 30 cm ter odstranitev vej, vključno z nakladanjem in odvozom na trajno deponijo s plačilom ustreznih pristojbin.</t>
  </si>
  <si>
    <t>Posek in odstranitev dreves z deblom premera 31 do 50 cm ter odstranitev vej, vključno z nakladanjem in odvozom na trajno deponijo s plačilom ustreznih pristojbin.</t>
  </si>
  <si>
    <t>Odstranitev panja s premerom 11 do 30, vključno z nakladanjem in odvozom na trajno deponijo s plačilom ustreznih pristojbin.</t>
  </si>
  <si>
    <t>Odstranitev panja s premerom 31 do 50, vključno z nakladanjem in odvozom na trajno deponijo s plačilom ustreznih pristojbin.</t>
  </si>
  <si>
    <t>Demontaža in odstranitev jeklene varovalne ograje, vključno z nakladanjem in odvozom na trajno deponijo s plačilom ustreznih pristojbin.</t>
  </si>
  <si>
    <t>Demontaža plastičnega smernika, vključno z nakladanjem in odvozom na trajno deponijo s plačilom ustreznih pristojbin.</t>
  </si>
  <si>
    <t>Odstranitev prometnega znaka (vključno s temeljem), vključno z nakladanjem in odvozom na trajno deponijo s plačilom ustreznih pristojbin.</t>
  </si>
  <si>
    <t>Porušitev in odstranitev asfaltne plasti v debelini 6 do 10 cm, vključno z nakladanjem in odvozom na trajno deponijo s plačilom ustreznih pristojbin.</t>
  </si>
  <si>
    <t>Porušitev in odstranitev asfaltne plasti v debelini nad 10 cm, vključno z nakladanjem in odvozom na trajno deponijo s plačilom ustreznih pristojbin.</t>
  </si>
  <si>
    <t>Rezkanje in odvoz asfaltne krovne plasti v debelini do 10 cm, vključno z nakladanjem in odvozom na trajno deponijo s plačilom ustreznih pristojbin.</t>
  </si>
  <si>
    <t>Rezkanje in odvoz asfaltne krovne plasti v debelini nad 10 cm ( 15 cm), vključno z nakladanjem in odvozom na trajno deponijo s plačilom ustreznih pristojbin.</t>
  </si>
  <si>
    <t>Porušitev in odstranitev robnika iz cementnega betona, vključno z nakladanjem in odvozom na trajno deponijo s plačilom ustreznih pristojbin.</t>
  </si>
  <si>
    <t>Porušitev in odstranitev jaška z notranjo stranico do 60cm, vključno z nakladanjem in odvozom na trajno deponijo s plačilom ustreznih pristojbin.</t>
  </si>
  <si>
    <t>Porušitev in odstranitev obloge iz pranih plošč, vključno z nakladanjem in odvozom na trajno deponijo s plačilom ustreznih pristojbin.</t>
  </si>
  <si>
    <t>OPOMBA:
pri vseh postavkah zemeljskih del v ceni potrebno upoštevati vse prenose in transporte odvečnega materiala na trajno deponijo!</t>
  </si>
  <si>
    <t>Rezanje asfalta v širini 40cm povprečne debeline predvidoma 6cm, njegovo rušenje, vključno z nakladanjem in odvozom na trajno deponijo s plačilom ustreznih pristojbin.</t>
  </si>
  <si>
    <t>Odvoz odvečnega materiala na trajno deponijo, vključno z nakladanjem in s plačilom ustreznih pristojbin.</t>
  </si>
  <si>
    <t>Ročni izkop kabelskega jarka globine 0.8m, po obeleženi trasi obstoječega TK vodnika oz. TK KK, zasutje nad opozorilnim trakom z izkopanim materialom z utrjevanjem po slojih po 20-25cm, odvoz odvečenega materiala na trajno deponijo, vključno z nakladanjem s plačilom ustreznih pristojbin, in ureditev terena v prvotno stanje v zemljišču III. in IV. kategorije</t>
  </si>
  <si>
    <t xml:space="preserve">Tehnični nadzor Telekom d.d. </t>
  </si>
  <si>
    <t>Odstranitev robnikov in prenos v gradbiščno deponijo z upoštevanjem stroškov začasne deponije ter ponovna namestitev cestnih robnikov položenih na betonsko podlago z zalitjem spojev, ureditev okolice.</t>
  </si>
  <si>
    <t>Izvajanje nadzora s strani posameznih komunalnih upravljalcev - komunala, Telekom, koncesionar JR….</t>
  </si>
  <si>
    <t>RAZNO</t>
  </si>
  <si>
    <t>Strojni izkop jarkov z razpiranjem v terenu III-V ktg. globine 2-4 m z odvozom materiala na trajno deponijo, vključno z nakladanjem in s plačilom ustreznih pristojbin. Upoštevano razpiranje jarka. Upoštevanega je 10 % ročnega izkopa.</t>
  </si>
  <si>
    <t>I. CESTA</t>
  </si>
  <si>
    <t>1. PREDDELA</t>
  </si>
  <si>
    <t>Določitev in označevanje parcelnih mej na območju gradnje.</t>
  </si>
  <si>
    <t>Zakoličenje trase kanalizacije, z zavarovanjem osi, oznako revizijskih jaškov, izdelava zapisnika o zakoličbi ipd.; postavitev gradbenih profilov na vzpostavljeno os trase cevovoda, ter določitev nivoja za merjenje globine izkopa in polaganje cevovoda.</t>
  </si>
  <si>
    <t>Zakoličba in oznaka križanj trase kanalizacije z obstoječimi komunalnimi vodi.</t>
  </si>
  <si>
    <t>Izdelava, montaža in demontaža lesenih mostičkov oz. provizorij prehodov preko jarka za pešce in lahka vozila iz plohov debeline 5 cm. Uredi se tudi ograja iz desk in tramičev. Vse po statičnem računu in načrtu izvajalca.</t>
  </si>
  <si>
    <t>Opomba:
Točke 3, 4 in 13 do 17 so tu popisane za državno cesto do mostu, za vse kanale skupaj. Zato teh točk v popisih za ostale kanale ni.</t>
  </si>
  <si>
    <t>Rušenje asfaltnega cestišča, v debelini 9+3 cm, s pravilnim odrezom robov, nakladanjem in odvozom na stalno registrirano deponijo vključno s takso. 
Upoštevan je le del ceste, ki ni obdelan v projektu obnove ceste APPIA d.o.o. št. DN 28/17.</t>
  </si>
  <si>
    <t>Rušenje obstoječih cestnih betonskih robnikov z nakladanjem in odvozom na stalno registrirano deponijo ter povrnitvijo v prvotno stanje. Robniki se vgradijo v beton C20/25. Točne lokacije menjave potrdi nadzor.</t>
  </si>
  <si>
    <t>Strojni izkop jarkov z razpiranjem v terenu III-V ktg. globine 0-2 m z odvozom materiala na registrirano deponijo. Upoštevanega je 10 % ročnega izkopa.</t>
  </si>
  <si>
    <t>Zaščita gradbene jame z razpiranjem z jeklenim opažem z vodili (npr. SBH, Krings, ali podobno). Globina jarka do 4 m. Vključno z  najemom, prevozi, vgradnjo, prestavljanjem, odstranitvijo, pranjem po zaključku; z vsemi pomožnimi materiali, deli in transporti.
Na mestih, kjer pride do razrahljanosti tal od strojnega izkopa, velike globine vkopa, bližine okoliških objektov ali velike obremenitve iz zaledja. Po predpisih, kjer je to potrebno.</t>
  </si>
  <si>
    <t>Nakladanje, odvoz in razkladanje odvečnega materiala na registrirano deponijo.</t>
  </si>
  <si>
    <t>Strojno zasipavanje jarka z lomljencem premera do 63 mm, strojno nabijanje v plasteh do 20 cm. Planum zasipa mora imeti  zgoščenost 97%.</t>
  </si>
  <si>
    <t>Izdelava posteljice s kvalitetnim nasipnim materialom lomljencem GW-GM 0/45 do 0/63, debeline 30 cm. Planum kamnite posteljice mora imeti karakteristike Ev2 ≥ 80 Mpa, zgoščenost 98%.</t>
  </si>
  <si>
    <t>Izdelava nevezane nosilne plasti enakomerno zrnatega drobljenca 0/32 mm iz kamnine z zmrzlinsko odpornim materialom v debelini 20 cm. Komprimirati do 98% trdnosti po standardnem Proctorjevem postopku.</t>
  </si>
  <si>
    <t>Izdelava finega planuma zgornjega ustroja s kompletno izvedbo predpriprave za polaganje asfalta z grobim planiranjem v niveleti ceste, predhodnim utrjevanjem, finim planiranjem vrhnjega sloja in končnim utrjevanjem  (na tamponski plasti mora biti EV2 ≥ 100Mpa).</t>
  </si>
  <si>
    <t>Izdelava nosilne plasti bituminizirane zmesi AC 22 base B 50/70 A4  debeline 9 cm. S povrnitvijo naklonov ceste in obstoječih cestnih muld v prvotno stanje. Z izvedbo preklopa z obstoječo asfaltno podlogo.</t>
  </si>
  <si>
    <t>Izdelava obrabne in zaporne plasti bituminizirane zmesi AC 8 surf B 50/70 A4 v debelini 3 cm. S povrnitvijo naklonov ceste in obstoječih cestnih muld v prvotno stanje. Z izvedbo preklopa z obstoječo asfaltno podlogo.</t>
  </si>
  <si>
    <t>Zatesnitev stika med novim in starim asfaltom. Stik se zalije z bitumensko zmesjo ali bitumenskimi trakovi za stikovanje. Predhodno se stik premaže z bitumensko emulzijo 0,5 kg/m2.</t>
  </si>
  <si>
    <t>Dobava in vgradnja povoznega PE revizijskega jaška  v skladu s standardom SIST EN 13598-2:2009, DN 100 cm, globine 2,0 - 2,5 m, skupaj s konusnim delom, AB obročem (C 30/37) in okroglim tipskim LTŽ pokrovom DN 60 cm, nosilnosti 400 kN, z napisom kanalizacija. Upoštevane so spojke in priključki na jašek. Ležišče jaška je izdelano iz betona C 12/15. V postavki je zajet dodatni izkop za jašek in zasip. Jašek in vsi priključki morajo biti vodotesni. Dimenzije so razvidne iz grafičnih prilog. Jaški K1-2J, K1-3J, K1-4J, K1-7J, K1-10J in K1-15J</t>
  </si>
  <si>
    <t>Komplet izdelava črpalnega jaška  iz armiranega poliestra po SIST EN 14364, min SN 5.000 N/m2, notranjega premera 1400 mm. Upoštevati je potrebno: 
- dobavo in montažo črpalnega jaška z dodatnimi ojačitvami zaradi talne vode,
- izdelavo AB krovne plošče iz C25/30 ter armaturo,
- izdelavo AB talne plošče iz C25/30 ter armaturo,
- izdelavo podložnega betona C12/15,
- 2 tipska LTŽ pokrova 60/60 cm nosilnosti 400 kN, z zaklepom,
- izvedbo in zatesnitev dotočnih cevi in tlačne cevi,
- izvedbo in zatesnitev montažnih odprtin,
- izkop in zasip,... 
Dimenzije so razvidne iz grafičnih prilog.</t>
  </si>
  <si>
    <t>Dobava in montaža kanalizacijske potopne črpalke s karakteristikami Q= 4,3 l/s, H=5,6 m skupaj z montažno peto.</t>
  </si>
  <si>
    <t>Dobava in montaža krmilne naprave in senzorja nivoja za črpališče.</t>
  </si>
  <si>
    <t>Opomba:
Vse cevi in material (npr. FF, Q , T kosi) v črpališču so iz nerjavečega jekla material AISI 304, izdelava po DIN AISI 304, DIN 2576, debelina stene 2 mm.</t>
  </si>
  <si>
    <t>Dobava, montaža in tesnenje FF kosa DN 80, l = 1000 mm, INOX.</t>
  </si>
  <si>
    <t>Dobava, montaža in tesnenje FF kosa DN 80, l = 500 mm, INOX.</t>
  </si>
  <si>
    <t>Dobava, montaža in tesnjenje nepovratnega ventila za odpadno vodo DN 80, PN10.</t>
  </si>
  <si>
    <t>Dobava, montaža in tesnenje nožastega zasuna za odpadno vodo kratke izvedbe z ročnim kolesom DN 80, PN10.</t>
  </si>
  <si>
    <t>Dobava, montaža in tesnenje Q kosa, DN 80, PN10, INOX.</t>
  </si>
  <si>
    <t>Dobava, montaža in tesnjenje T kosa DN 80/80, PN10, INOX.</t>
  </si>
  <si>
    <t>Dobava, montaža in tesnjenje univerzalne spojke z varovalom za NL DN 80 in PE DE 90.</t>
  </si>
  <si>
    <t>Pregled in čiščenje cevovoda po končanih delih, pred tlačnim preizkusom.</t>
  </si>
  <si>
    <t>Enkratni tlačni preizkus vodotesnosti cevovoda po predpisih proizvajalca cevi in standardu SIST EN 1610.</t>
  </si>
  <si>
    <t>Rušenje asfaltnega cestišča, v debelini 6+3 cm, s pravilnim odrezom robov, nakladanjem in odvozom na stalno registrirano deponijo vključno s takso.</t>
  </si>
  <si>
    <t>Strojni izkop jarkov z razpiranjem v terenu III-V ktg. globine 2-4 m z odvozom materiala na registrirano deponijo. Upoštevano razpiranje jarka. Upoštevanega je 10 % ročnega izkopa.</t>
  </si>
  <si>
    <t xml:space="preserve">Izdelava nosilne plasti bituminizirane zmesi AC 16 base B50/70 A4 v debelini 6 cm. </t>
  </si>
  <si>
    <t>Dobava in vgradnja povoznega PE revizijskega jaška  v skladu s standardom SIST EN 13598-2:2009, DN 100 cm, globine 1,0 - 1,5 m, skupaj s konusnim delom, AB obročem (C 30/37) in okroglim tipskim LTŽ pokrovom DN 60 cm, nosilnosti 400 kN, z napisom kanalizacija. Upoštevane so spojke in priključki na jašek. Ležišče jaška je izdelano iz betona C 12/15. V postavki je zajet dodatni izkop za jašek in zasip. Jašek in vsi priključki morajo biti vodotesni. Dimenzije so razvidne iz grafičnih prilog. Jašek K2-2J</t>
  </si>
  <si>
    <t>Dobava in vgradnja povoznega PE revizijskega jaška  v skladu s standardom SIST EN 13598-2:2009, DN 100 cm, globine 2,0 – 2,5 m, skupaj s konusnim delom, AB obročem (C 30/37) in okroglim tipskim LTŽ pokrovom DN 60 cm, nosilnosti 400 kN, z napisom kanalizacija. Upoštevane so spojke in priključki na jašek. Ležišče jaška je izdelano iz betona C 12/15. V postavki je zajet dodatni izkop za jašek in zasip. Jašek in vsi priključki morajo biti vodotesni. Dimenzije so razvidne iz grafičnih prilog. Jašek K3-1J</t>
  </si>
  <si>
    <t>Dobava in vgradnja povoznega PE revizijskega jaška  v skladu s standardom SIST EN 13598-2:2009, DN 100 cm, globine 1,5 – 2,0 m, skupaj s konusnim delom, AB obročem (C 30/37) in okroglim tipskim LTŽ pokrovom DN 60 cm, nosilnosti 400 kN, z napisom kanalizacija. Upoštevane so spojke in priključki na jašek. Ležišče jaška je izdelano iz betona C 12/15. V postavki je zajet dodatni izkop za jašek in zasip. Jašek in vsi priključki morajo biti vodotesni. Dimenzije so razvidne iz grafičnih prilog. Jašek K4-1J</t>
  </si>
  <si>
    <t>Opomba:
Pripravljalna dela so tu ocenjena za vse cevovode skupaj (tlačni kanal in vodovod). Zato teh točk v popisih za ostale cevovode ni. V nadaljevanju so popisi razdeljeni za vsak cevovod posebej.</t>
  </si>
  <si>
    <t>Opomba:
Točke 1, 15 in 16 so tu popisane za državno cesto do mostu, za tlačni kanal in prestavitev vodovoda skupaj. Zato teh točk v popisih za vodovod ni.</t>
  </si>
  <si>
    <t>Rušenje obstoječih cestnih robnikov z nakladanjem in odvozom na stalno registrirano deponijo ter povrnitvijo v prvotno stanje. Robniki se vgradijo v beton C20/25.</t>
  </si>
  <si>
    <t xml:space="preserve">Rušenje asfaltnega cestišča, v debelini 9+3 cm, s pravilnim odrezom robov, nakladanjem in odvozom na stalno registrirano deponijo vključno s takso. </t>
  </si>
  <si>
    <t xml:space="preserve">Izdelava tlačne kanalizacije iz polietilena PE100 SDR 17, premera d90 mm, nazivne togosti SN 10, skupaj z elektrovarilnim materialom. Polaganje cevi po navodilih proizvajalca. </t>
  </si>
  <si>
    <t>Toplotna izolacija PE cevi d90 s poliuretansko peno gostote 70 kg/m3, zaščiteno z PE-HD plaščem, s termoskrčljivimi spojkami.</t>
  </si>
  <si>
    <t>Dobava in vgradnja kolena 22° PE SDR 17, z vsem elektrovarilnim materialom.</t>
  </si>
  <si>
    <t>Dobava in vgradnja kolena 45° PE SDR 17, z vsem elektrovarilnim materialom.</t>
  </si>
  <si>
    <t>Tesnjenje prehoda kanalizacijske cevi skozi obstoječ preboj s trajno plastično tesnilno maso.</t>
  </si>
  <si>
    <t xml:space="preserve">Vgradnja inštalacijskih profilov na katere se vgradi vodovod PE d90, ki poteka med bočnima nosilcema. Sistem obešanja je sestavljen iz prefabriciranih inox (A4) elementov, ki so odporni na zunanje vplive v sestavi:
Nosilni C profil z nazobčanimi robovi dolžine 85 cm, višine min 4 cm debeline stene min 2 mm (npr. Hilti MQ-41-R, … ) na razmakih 1,5 m, s vijačnimi sidri za beton s šestrobo glavo (npr. HUS-HR 10/85, ...); s cevno objemko DN190  (npr. MP – MRI,...); vključno z vsem potrebnim drobnim materialom za sestavo in pritrditev podpore. </t>
  </si>
  <si>
    <t>Dobava in vgradnja povoznega vodotesnega revizijskega jaška iz armiranih PE cevi, DN 100 cm, globine 2,0 - 2,5 m, skupaj z armiranobetonskim vencem (C30/37), razbremenilnim obročem (C30/37) in okroglim tipskim litoželeznim pokrovom DN 60 cm, nosilnosti 400 kN, z napisom KANALIZACIJA. Upoštevana je mulda, spojke in priključki na jašek. V postavki je zajet dodatni izkop za jašek in zasip. Jašek in vsi priključki morajo biti vodotesni. Vgradnja po detajlu. Menjavo obstoječega jaška potrdi komunala. 
Jašek TK-OJ</t>
  </si>
  <si>
    <t>Povrnitev cestnih talnih oznak na vozišču v obstoječe stanje.</t>
  </si>
  <si>
    <t>VII.7.</t>
  </si>
  <si>
    <t>VII.8.</t>
  </si>
  <si>
    <t>VII.9.</t>
  </si>
  <si>
    <t>VII.10.</t>
  </si>
  <si>
    <t>OPOMBE:
Vsi vgrajeni kosi in armature morajo biti certificirani za uporabo v vodovodnih sistemih.
Vsa vgrajena armatura in cevi morajo biti na zunanji strani antikorozijsko zaščiteni in z z aktivno galvansko zaščito (z zlitino Zn + Al minimalne debeline 400 g/m2 v razmerju 85% Zn in ostalo Al) in z modrim pokrivnim nanosom; na notranji strani pa s cementno oblogo; vse v skladu z EN545:2010.
Cevi morajo ustrezati standardu SIST EN 12201 ali SIST ISO 4427. Vse vrste  obojčnih tesnil oz. spojev mora biti zaradi zagotovitve kvalitete spoja preizkušeno skupaj s cevmi (certifikat).
Fazonski kosi morajo biti izdelani iz nodularne litine v skladu s SIST EN 545:2010, z zunanjo in notranjo zaščito po postopku kataforeze min. debeline 70 mikronov.  Opremljeni morajo biti z odgovarjajočimi tesnili v skladu z EN 681-1. Prirobnični fazonski kosi standardne izvedbe morajo imeti vrtljivo prirobnico. Spoji na obojčnih fazonskih kosih so enaki kot pri ceveh (isti proizvajalec). Vsa vodovodna armatura in fazonski kosi morajo biti izdelani za pritiske vsaj 8 bar. Vsi spoji na ceveh in fazonskih kosih iz nodularne litine so izvedeni s sidrnim spojem (npr. STD VI). Kvaliteta cevi ne sme odstopati od predpisanih.
Pred montažo je potrebno preveriti kvaliteto betonskih nosilcev in primernost za obešanje nanje.</t>
  </si>
  <si>
    <t>Izdelava vodovoda iz cevi NL DN150 STD C64, skupaj s tesnili in spoji sidrni spoj STD Vi.</t>
  </si>
  <si>
    <t>Toplotna izolacija vodovodne cevi NL DN125 s poliuretansko peno gostote 70 kg/m3, zaščiteno z PE-HD plaščem, s termoskrčljivimi spojkami.</t>
  </si>
  <si>
    <t>Dobava in polaganje signalno opozorilnega traku ''VODOVOD'' nad cevovodom.</t>
  </si>
  <si>
    <t>Dobava in vgraditev MMA kos DN125/60.</t>
  </si>
  <si>
    <t>Dobava in vgraditev MMK kos 22° DN125.</t>
  </si>
  <si>
    <t>Dobava in vgraditev MMK kos 45° DN125.</t>
  </si>
  <si>
    <t>Dobava in vgraditev MMQ kos 90° DN125.</t>
  </si>
  <si>
    <t>Dobava in vgraditev vmesnega kosa DN125 dolžine 0,5 m.</t>
  </si>
  <si>
    <t>Dobava in vgraditev vmesnega kosa DN125 dolžine 1,5 m.</t>
  </si>
  <si>
    <t>Dobava in vgraditev vmesnega kosa DN125 dolžine 2,0 m.</t>
  </si>
  <si>
    <t>Dobava in vgraditev E kosa DN125.</t>
  </si>
  <si>
    <t>Dobava in vgraditev F kosa DN125.</t>
  </si>
  <si>
    <t>Dobava in vgraditev univerzalne spojke DN125</t>
  </si>
  <si>
    <t>Dobava in vgraditev zasuna F4 DN125 z vgradno garnituro in cestno kapo.</t>
  </si>
  <si>
    <t>Dobava in vgraditev avtomatskega enojnega zračnika za podzemno vgradnjo DN60, s cestno kapo.</t>
  </si>
  <si>
    <t xml:space="preserve">Vgradnja inštalacijskih profilov na katere se vgradi vodovod NL DN125, ki poteka med bočnima nosilcema. Sistem obešanja je sestavljen iz prefabriciranih inox (A4) elementov, ki so odporni na zunanje vplive v sestavi:
Nosilni C profil z nazobčanimi robovi dolžine 85 cm, višine min 4 cm, debeline stene min 2 mm (npr. Hilti MQ-41-R, … ) na razmakih 1,5 m, s vijačnimi sidri za beton s šestrobo glavo (npr. HUS-HR 10/85, ...); 
s cevno objemko DN225  (npr. MP – MRI,...); vključno z vsem potrebnim drobnim materialom za sestavo in pritrditev podpore. </t>
  </si>
  <si>
    <t>Tesnjenje prehoda vodovodne cevi skozi obstoječ preboj s trajno plastično tesnilno maso.</t>
  </si>
  <si>
    <t>Sanitarni preizkus in izdelava poročila o ustreznosti.</t>
  </si>
  <si>
    <t>Nadzor upravljalca med gradnjo in pri priključitvi na javni vodovod. Obračun po dejanskih urah.</t>
  </si>
  <si>
    <t>OPOMBA:
Točke 1 do 5 so tu ocenjena za vse cevovode skupaj (vse sanitarne kanala K1_1, K2, K3, K4, K5, K6, TLAČNI KANAL IN VODOVOD). Zato teh točk v popisih za ostale cevovode ni. V nadaljevanju so popisi razdeljeni za vsak kanal posebej.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</si>
</sst>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quot;€&quot;"/>
    <numFmt numFmtId="165" formatCode="#,##0.00\ \€"/>
    <numFmt numFmtId="166" formatCode="_-* #,##0.00\ _S_I_T_-;\-* #,##0.00\ _S_I_T_-;_-* &quot;-&quot;??\ _S_I_T_-;_-@_-"/>
    <numFmt numFmtId="167" formatCode="0000"/>
    <numFmt numFmtId="168" formatCode="#,##0.0000"/>
    <numFmt numFmtId="169" formatCode="#,##0.0"/>
    <numFmt numFmtId="170" formatCode="dd/mm/yy"/>
    <numFmt numFmtId="171" formatCode="_-* #,##0\ _€_-;\-* #,##0\ _€_-;_-* &quot;-&quot;\ _€_-;_-@_-"/>
    <numFmt numFmtId="172" formatCode="_-* #,##0.00\ &quot;SIT&quot;_-;\-* #,##0.00\ &quot;SIT&quot;_-;_-* &quot;-&quot;??\ &quot;SIT&quot;_-;_-@_-"/>
  </numFmts>
  <fonts count="26">
    <font>
      <sz val="11"/>
      <color theme="1"/>
      <name val="Calibri"/>
      <family val="2"/>
      <charset val="238"/>
      <scheme val="minor"/>
    </font>
    <font>
      <sz val="10"/>
      <name val="Times New Roman"/>
      <family val="1"/>
      <charset val="238"/>
    </font>
    <font>
      <sz val="10"/>
      <name val="Arial CE"/>
      <family val="2"/>
      <charset val="238"/>
    </font>
    <font>
      <sz val="10"/>
      <name val="Arial CE"/>
      <charset val="238"/>
    </font>
    <font>
      <sz val="10"/>
      <name val="Arial"/>
      <family val="2"/>
      <charset val="238"/>
    </font>
    <font>
      <sz val="11"/>
      <color theme="1"/>
      <name val="Calibri"/>
      <family val="2"/>
      <charset val="238"/>
      <scheme val="minor"/>
    </font>
    <font>
      <sz val="10"/>
      <name val="Arial"/>
      <family val="2"/>
      <charset val="238"/>
    </font>
    <font>
      <sz val="11"/>
      <color theme="1"/>
      <name val="Arial"/>
      <family val="2"/>
      <charset val="238"/>
    </font>
    <font>
      <b/>
      <sz val="11"/>
      <name val="Arial"/>
      <family val="2"/>
      <charset val="238"/>
    </font>
    <font>
      <sz val="11"/>
      <name val="Arial"/>
      <family val="2"/>
      <charset val="238"/>
    </font>
    <font>
      <b/>
      <sz val="14"/>
      <color theme="4"/>
      <name val="Arial"/>
      <family val="2"/>
      <charset val="238"/>
    </font>
    <font>
      <b/>
      <sz val="11"/>
      <color theme="4"/>
      <name val="Arial"/>
      <family val="2"/>
      <charset val="238"/>
    </font>
    <font>
      <b/>
      <u/>
      <sz val="11"/>
      <name val="Arial"/>
      <family val="2"/>
      <charset val="238"/>
    </font>
    <font>
      <i/>
      <sz val="11"/>
      <name val="Arial"/>
      <family val="2"/>
      <charset val="238"/>
    </font>
    <font>
      <sz val="11"/>
      <color rgb="FFFF0000"/>
      <name val="Arial"/>
      <family val="2"/>
      <charset val="238"/>
    </font>
    <font>
      <b/>
      <i/>
      <sz val="11"/>
      <name val="Arial"/>
      <family val="2"/>
      <charset val="238"/>
    </font>
    <font>
      <b/>
      <sz val="12"/>
      <color rgb="FF5B37D5"/>
      <name val="Calibri"/>
      <family val="2"/>
      <charset val="238"/>
      <scheme val="minor"/>
    </font>
    <font>
      <sz val="12"/>
      <name val="Calibri"/>
      <family val="2"/>
      <charset val="238"/>
      <scheme val="minor"/>
    </font>
    <font>
      <b/>
      <sz val="12"/>
      <name val="Calibri"/>
      <family val="2"/>
      <charset val="238"/>
      <scheme val="minor"/>
    </font>
    <font>
      <i/>
      <sz val="10"/>
      <name val="Calibri"/>
      <family val="2"/>
      <charset val="238"/>
      <scheme val="minor"/>
    </font>
    <font>
      <i/>
      <sz val="10"/>
      <name val="SL Dutch"/>
    </font>
    <font>
      <sz val="10"/>
      <name val="Arial CE"/>
    </font>
    <font>
      <sz val="10"/>
      <color theme="1"/>
      <name val="Arial Narrow"/>
      <family val="2"/>
      <charset val="238"/>
    </font>
    <font>
      <sz val="10"/>
      <color indexed="8"/>
      <name val="Arial"/>
      <family val="2"/>
      <charset val="238"/>
    </font>
    <font>
      <i/>
      <sz val="12"/>
      <name val="Calibri"/>
      <family val="2"/>
      <charset val="238"/>
      <scheme val="minor"/>
    </font>
    <font>
      <sz val="8"/>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22"/>
      </patternFill>
    </fill>
    <fill>
      <patternFill patternType="solid">
        <fgColor theme="4" tint="0.59999389629810485"/>
        <bgColor indexed="64"/>
      </patternFill>
    </fill>
    <fill>
      <patternFill patternType="solid">
        <fgColor theme="8" tint="0.59999389629810485"/>
        <bgColor indexed="64"/>
      </patternFill>
    </fill>
  </fills>
  <borders count="25">
    <border>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s>
  <cellStyleXfs count="70">
    <xf numFmtId="0" fontId="0" fillId="0" borderId="0"/>
    <xf numFmtId="0" fontId="1" fillId="0" borderId="0"/>
    <xf numFmtId="0" fontId="4" fillId="0" borderId="0"/>
    <xf numFmtId="0" fontId="4" fillId="0" borderId="0"/>
    <xf numFmtId="166" fontId="4"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9" fontId="2" fillId="0" borderId="0" applyFill="0" applyBorder="0" applyAlignment="0" applyProtection="0"/>
    <xf numFmtId="0" fontId="4" fillId="0" borderId="0"/>
    <xf numFmtId="1" fontId="20" fillId="0" borderId="0"/>
    <xf numFmtId="0" fontId="21" fillId="0" borderId="0"/>
    <xf numFmtId="4" fontId="22" fillId="0" borderId="0">
      <alignment wrapText="1"/>
    </xf>
    <xf numFmtId="171" fontId="4" fillId="0" borderId="0" applyFont="0" applyFill="0" applyBorder="0" applyAlignment="0" applyProtection="0"/>
    <xf numFmtId="166" fontId="21" fillId="0" borderId="0" applyFont="0" applyFill="0" applyBorder="0" applyAlignment="0" applyProtection="0"/>
    <xf numFmtId="172" fontId="21" fillId="0" borderId="0" applyFont="0" applyBorder="0" applyProtection="0">
      <alignment vertical="top" wrapText="1"/>
    </xf>
    <xf numFmtId="0" fontId="3" fillId="0" borderId="0"/>
    <xf numFmtId="0" fontId="3" fillId="0" borderId="0"/>
    <xf numFmtId="166" fontId="3" fillId="0" borderId="0" applyFont="0" applyFill="0" applyBorder="0" applyAlignment="0" applyProtection="0"/>
    <xf numFmtId="0" fontId="23" fillId="0" borderId="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80">
    <xf numFmtId="0" fontId="0" fillId="0" borderId="0" xfId="0"/>
    <xf numFmtId="4" fontId="17" fillId="0" borderId="0" xfId="0" applyNumberFormat="1" applyFont="1" applyAlignment="1" applyProtection="1">
      <alignment horizontal="right" vertical="top"/>
      <protection locked="0"/>
    </xf>
    <xf numFmtId="4" fontId="18" fillId="4" borderId="3" xfId="0" applyNumberFormat="1" applyFont="1" applyFill="1" applyBorder="1" applyAlignment="1" applyProtection="1">
      <alignment horizontal="right" vertical="top"/>
      <protection locked="0"/>
    </xf>
    <xf numFmtId="4" fontId="17" fillId="0" borderId="9" xfId="0" applyNumberFormat="1" applyFont="1" applyBorder="1" applyAlignment="1" applyProtection="1">
      <alignment horizontal="right" vertical="top"/>
      <protection locked="0"/>
    </xf>
    <xf numFmtId="4" fontId="18" fillId="5" borderId="12" xfId="0" applyNumberFormat="1" applyFont="1" applyFill="1" applyBorder="1" applyAlignment="1" applyProtection="1">
      <alignment horizontal="right" vertical="top"/>
      <protection locked="0"/>
    </xf>
    <xf numFmtId="4" fontId="17" fillId="2" borderId="1" xfId="0" applyNumberFormat="1" applyFont="1" applyFill="1" applyBorder="1" applyAlignment="1" applyProtection="1">
      <alignment horizontal="right" vertical="top" shrinkToFit="1"/>
      <protection locked="0"/>
    </xf>
    <xf numFmtId="4" fontId="18" fillId="3" borderId="3" xfId="0" applyNumberFormat="1" applyFont="1" applyFill="1" applyBorder="1" applyAlignment="1" applyProtection="1">
      <alignment horizontal="right" vertical="top"/>
      <protection locked="0"/>
    </xf>
    <xf numFmtId="4" fontId="17" fillId="0" borderId="3" xfId="0" applyNumberFormat="1" applyFont="1" applyBorder="1" applyAlignment="1" applyProtection="1">
      <alignment horizontal="right" vertical="top"/>
      <protection locked="0"/>
    </xf>
    <xf numFmtId="4" fontId="18" fillId="6" borderId="16" xfId="0" applyNumberFormat="1" applyFont="1" applyFill="1" applyBorder="1" applyAlignment="1" applyProtection="1">
      <alignment horizontal="right" vertical="top"/>
      <protection locked="0"/>
    </xf>
    <xf numFmtId="4" fontId="17" fillId="0" borderId="5" xfId="0" applyNumberFormat="1" applyFont="1" applyBorder="1" applyAlignment="1" applyProtection="1">
      <alignment horizontal="right" vertical="top"/>
      <protection locked="0"/>
    </xf>
    <xf numFmtId="0" fontId="10" fillId="4" borderId="0" xfId="0" applyFont="1" applyFill="1" applyAlignment="1" applyProtection="1">
      <alignment horizontal="left" vertical="top"/>
    </xf>
    <xf numFmtId="0" fontId="11" fillId="4" borderId="0" xfId="0" applyFont="1" applyFill="1" applyAlignment="1" applyProtection="1">
      <alignment horizontal="left" vertical="top"/>
    </xf>
    <xf numFmtId="4" fontId="11" fillId="4" borderId="0" xfId="0" applyNumberFormat="1" applyFont="1" applyFill="1" applyAlignment="1" applyProtection="1">
      <alignment horizontal="left" vertical="top"/>
    </xf>
    <xf numFmtId="0" fontId="9" fillId="0" borderId="0" xfId="1" applyFont="1" applyProtection="1"/>
    <xf numFmtId="0" fontId="8" fillId="0" borderId="0" xfId="1" applyFont="1" applyProtection="1"/>
    <xf numFmtId="4" fontId="8" fillId="0" borderId="0" xfId="1" applyNumberFormat="1" applyFont="1" applyProtection="1"/>
    <xf numFmtId="0" fontId="13" fillId="0" borderId="0" xfId="0" applyFont="1" applyAlignment="1" applyProtection="1">
      <alignment vertical="top"/>
    </xf>
    <xf numFmtId="0" fontId="8" fillId="0" borderId="0" xfId="0" applyFont="1" applyProtection="1"/>
    <xf numFmtId="4" fontId="8" fillId="0" borderId="0" xfId="0" applyNumberFormat="1" applyFont="1" applyProtection="1"/>
    <xf numFmtId="0" fontId="13" fillId="0" borderId="17" xfId="0" applyFont="1" applyBorder="1" applyAlignment="1" applyProtection="1">
      <alignment vertical="top"/>
    </xf>
    <xf numFmtId="0" fontId="8" fillId="0" borderId="18" xfId="0" applyFont="1" applyBorder="1" applyProtection="1"/>
    <xf numFmtId="4" fontId="8" fillId="0" borderId="19" xfId="0" applyNumberFormat="1" applyFont="1" applyBorder="1" applyProtection="1"/>
    <xf numFmtId="0" fontId="8" fillId="0" borderId="6" xfId="1" applyFont="1" applyBorder="1" applyAlignment="1" applyProtection="1">
      <alignment horizontal="center"/>
    </xf>
    <xf numFmtId="4" fontId="8" fillId="0" borderId="7" xfId="1" applyNumberFormat="1" applyFont="1" applyBorder="1" applyProtection="1"/>
    <xf numFmtId="0" fontId="9" fillId="0" borderId="11" xfId="1" applyFont="1" applyBorder="1" applyAlignment="1" applyProtection="1">
      <alignment horizontal="center"/>
    </xf>
    <xf numFmtId="0" fontId="8" fillId="0" borderId="0" xfId="1" applyFont="1" applyAlignment="1" applyProtection="1"/>
    <xf numFmtId="4" fontId="7" fillId="0" borderId="13" xfId="0" applyNumberFormat="1" applyFont="1" applyBorder="1" applyProtection="1"/>
    <xf numFmtId="0" fontId="8" fillId="0" borderId="20" xfId="1" applyFont="1" applyBorder="1" applyProtection="1"/>
    <xf numFmtId="0" fontId="8" fillId="0" borderId="21" xfId="1" applyFont="1" applyBorder="1" applyProtection="1"/>
    <xf numFmtId="4" fontId="8" fillId="0" borderId="10" xfId="1" applyNumberFormat="1" applyFont="1" applyBorder="1" applyProtection="1"/>
    <xf numFmtId="0" fontId="9" fillId="0" borderId="6" xfId="1" applyFont="1" applyBorder="1" applyProtection="1"/>
    <xf numFmtId="4" fontId="9" fillId="0" borderId="7" xfId="1" applyNumberFormat="1" applyFont="1" applyBorder="1" applyProtection="1"/>
    <xf numFmtId="0" fontId="9" fillId="0" borderId="6" xfId="1" applyFont="1" applyBorder="1" applyAlignment="1" applyProtection="1">
      <alignment horizontal="center"/>
    </xf>
    <xf numFmtId="9" fontId="13" fillId="0" borderId="0" xfId="1" applyNumberFormat="1" applyFont="1" applyProtection="1"/>
    <xf numFmtId="4" fontId="8" fillId="0" borderId="13" xfId="1" applyNumberFormat="1" applyFont="1" applyBorder="1" applyProtection="1"/>
    <xf numFmtId="0" fontId="7" fillId="0" borderId="6" xfId="0" applyFont="1" applyBorder="1" applyProtection="1"/>
    <xf numFmtId="0" fontId="7" fillId="0" borderId="0" xfId="0" applyFont="1" applyProtection="1"/>
    <xf numFmtId="4" fontId="7" fillId="0" borderId="7" xfId="0" applyNumberFormat="1" applyFont="1" applyBorder="1" applyProtection="1"/>
    <xf numFmtId="4" fontId="7" fillId="0" borderId="0" xfId="0" applyNumberFormat="1" applyFont="1" applyProtection="1"/>
    <xf numFmtId="168" fontId="8" fillId="0" borderId="0" xfId="1" applyNumberFormat="1" applyFont="1" applyProtection="1"/>
    <xf numFmtId="1" fontId="13" fillId="0" borderId="0" xfId="3" applyNumberFormat="1" applyFont="1" applyAlignment="1" applyProtection="1">
      <alignment wrapText="1"/>
    </xf>
    <xf numFmtId="4" fontId="9" fillId="0" borderId="0" xfId="0" applyNumberFormat="1" applyFont="1" applyProtection="1">
      <protection locked="0"/>
    </xf>
    <xf numFmtId="0" fontId="17" fillId="0" borderId="0" xfId="0" applyFont="1" applyAlignment="1" applyProtection="1">
      <alignment vertical="top" wrapText="1"/>
      <protection locked="0"/>
    </xf>
    <xf numFmtId="4" fontId="8" fillId="0" borderId="23" xfId="1" applyNumberFormat="1" applyFont="1" applyBorder="1" applyProtection="1"/>
    <xf numFmtId="0" fontId="9" fillId="0" borderId="0" xfId="3" applyFont="1" applyFill="1" applyAlignment="1" applyProtection="1">
      <alignment vertical="top" wrapText="1"/>
    </xf>
    <xf numFmtId="0" fontId="16" fillId="0" borderId="0" xfId="0" applyFont="1" applyAlignment="1" applyProtection="1">
      <alignment horizontal="center" vertical="top"/>
    </xf>
    <xf numFmtId="0" fontId="16" fillId="0" borderId="0" xfId="0" applyFont="1" applyAlignment="1" applyProtection="1">
      <alignment horizontal="left" vertical="top"/>
    </xf>
    <xf numFmtId="4" fontId="17" fillId="0" borderId="0" xfId="0" applyNumberFormat="1" applyFont="1" applyAlignment="1" applyProtection="1">
      <alignment horizontal="right" vertical="top"/>
    </xf>
    <xf numFmtId="4" fontId="17" fillId="0" borderId="0" xfId="0" applyNumberFormat="1" applyFont="1" applyAlignment="1" applyProtection="1">
      <alignment horizontal="right" vertical="top" wrapText="1"/>
    </xf>
    <xf numFmtId="0" fontId="17" fillId="0" borderId="0" xfId="0" applyFont="1" applyAlignment="1" applyProtection="1">
      <alignment horizontal="right" vertical="top"/>
    </xf>
    <xf numFmtId="0" fontId="17" fillId="0" borderId="0" xfId="0" applyFont="1" applyAlignment="1" applyProtection="1">
      <alignment vertical="top"/>
    </xf>
    <xf numFmtId="0" fontId="19" fillId="0" borderId="0" xfId="0" applyFont="1" applyAlignment="1" applyProtection="1">
      <alignment horizontal="left"/>
    </xf>
    <xf numFmtId="49" fontId="17" fillId="0" borderId="0" xfId="0" applyNumberFormat="1" applyFont="1" applyAlignment="1" applyProtection="1">
      <alignment horizontal="left" vertical="top"/>
    </xf>
    <xf numFmtId="0" fontId="18" fillId="4" borderId="2" xfId="0" applyFont="1" applyFill="1" applyBorder="1" applyAlignment="1" applyProtection="1">
      <alignment horizontal="left" vertical="top"/>
    </xf>
    <xf numFmtId="0" fontId="18" fillId="4" borderId="3" xfId="0" applyFont="1" applyFill="1" applyBorder="1" applyAlignment="1" applyProtection="1">
      <alignment horizontal="left" vertical="top"/>
    </xf>
    <xf numFmtId="4" fontId="18" fillId="4" borderId="3" xfId="0" applyNumberFormat="1" applyFont="1" applyFill="1" applyBorder="1" applyAlignment="1" applyProtection="1">
      <alignment horizontal="right" vertical="top"/>
    </xf>
    <xf numFmtId="4" fontId="17" fillId="0" borderId="5" xfId="0" applyNumberFormat="1" applyFont="1" applyBorder="1" applyAlignment="1" applyProtection="1">
      <alignment horizontal="right" vertical="top"/>
    </xf>
    <xf numFmtId="0" fontId="17" fillId="0" borderId="6" xfId="0" applyFont="1" applyBorder="1" applyAlignment="1" applyProtection="1">
      <alignment horizontal="right" vertical="top"/>
    </xf>
    <xf numFmtId="49" fontId="17" fillId="0" borderId="6" xfId="0" applyNumberFormat="1" applyFont="1" applyBorder="1" applyAlignment="1" applyProtection="1">
      <alignment horizontal="left" vertical="top"/>
    </xf>
    <xf numFmtId="49" fontId="18" fillId="0" borderId="0" xfId="0" applyNumberFormat="1" applyFont="1" applyAlignment="1" applyProtection="1">
      <alignment horizontal="left" vertical="top"/>
    </xf>
    <xf numFmtId="0" fontId="17" fillId="0" borderId="0" xfId="0" applyFont="1" applyAlignment="1" applyProtection="1">
      <alignment horizontal="left" vertical="top"/>
    </xf>
    <xf numFmtId="4" fontId="17" fillId="0" borderId="7" xfId="0" applyNumberFormat="1" applyFont="1" applyBorder="1" applyAlignment="1" applyProtection="1">
      <alignment horizontal="right" vertical="top"/>
    </xf>
    <xf numFmtId="4" fontId="17" fillId="0" borderId="6" xfId="0" applyNumberFormat="1" applyFont="1" applyBorder="1" applyAlignment="1" applyProtection="1">
      <alignment horizontal="right" vertical="top" shrinkToFit="1"/>
    </xf>
    <xf numFmtId="4" fontId="17" fillId="0" borderId="0" xfId="0" applyNumberFormat="1" applyFont="1" applyAlignment="1" applyProtection="1">
      <alignment horizontal="center" vertical="top" shrinkToFit="1"/>
    </xf>
    <xf numFmtId="49" fontId="18" fillId="0" borderId="6" xfId="0" applyNumberFormat="1" applyFont="1" applyBorder="1" applyAlignment="1" applyProtection="1">
      <alignment horizontal="center" vertical="top"/>
    </xf>
    <xf numFmtId="0" fontId="18" fillId="0" borderId="0" xfId="0" applyFont="1" applyAlignment="1" applyProtection="1">
      <alignment horizontal="left" vertical="top" wrapText="1"/>
    </xf>
    <xf numFmtId="4" fontId="18" fillId="0" borderId="0" xfId="0" applyNumberFormat="1" applyFont="1" applyAlignment="1" applyProtection="1">
      <alignment horizontal="right" vertical="top"/>
    </xf>
    <xf numFmtId="4" fontId="18" fillId="0" borderId="7" xfId="0" applyNumberFormat="1" applyFont="1" applyBorder="1" applyAlignment="1" applyProtection="1">
      <alignment horizontal="right" vertical="top" wrapText="1"/>
    </xf>
    <xf numFmtId="164" fontId="17" fillId="0" borderId="6" xfId="0" applyNumberFormat="1" applyFont="1" applyBorder="1" applyAlignment="1" applyProtection="1">
      <alignment horizontal="right" vertical="top"/>
    </xf>
    <xf numFmtId="164" fontId="17" fillId="0" borderId="0" xfId="0" applyNumberFormat="1" applyFont="1" applyAlignment="1" applyProtection="1">
      <alignment horizontal="left" vertical="top" wrapText="1"/>
    </xf>
    <xf numFmtId="164" fontId="18" fillId="0" borderId="6" xfId="0" applyNumberFormat="1" applyFont="1" applyBorder="1" applyAlignment="1" applyProtection="1">
      <alignment horizontal="right" vertical="top"/>
    </xf>
    <xf numFmtId="164" fontId="18" fillId="0" borderId="0" xfId="0" applyNumberFormat="1" applyFont="1" applyAlignment="1" applyProtection="1">
      <alignment horizontal="right" vertical="top" wrapText="1"/>
    </xf>
    <xf numFmtId="165" fontId="17" fillId="0" borderId="6" xfId="0" applyNumberFormat="1" applyFont="1" applyBorder="1" applyAlignment="1" applyProtection="1">
      <alignment horizontal="right" vertical="top"/>
    </xf>
    <xf numFmtId="165" fontId="17" fillId="0" borderId="0" xfId="0" applyNumberFormat="1" applyFont="1" applyAlignment="1" applyProtection="1">
      <alignment horizontal="right" vertical="top" wrapText="1"/>
    </xf>
    <xf numFmtId="49" fontId="18" fillId="0" borderId="8" xfId="0" applyNumberFormat="1" applyFont="1" applyBorder="1" applyAlignment="1" applyProtection="1">
      <alignment horizontal="center" vertical="top"/>
    </xf>
    <xf numFmtId="49" fontId="17" fillId="0" borderId="9" xfId="0" applyNumberFormat="1" applyFont="1" applyBorder="1" applyAlignment="1" applyProtection="1">
      <alignment horizontal="left" vertical="top"/>
    </xf>
    <xf numFmtId="0" fontId="18" fillId="0" borderId="9" xfId="0" applyFont="1" applyBorder="1" applyAlignment="1" applyProtection="1">
      <alignment horizontal="left" vertical="top"/>
    </xf>
    <xf numFmtId="4" fontId="18" fillId="0" borderId="9" xfId="0" applyNumberFormat="1" applyFont="1" applyBorder="1" applyAlignment="1" applyProtection="1">
      <alignment horizontal="right" vertical="top"/>
    </xf>
    <xf numFmtId="4" fontId="17" fillId="0" borderId="9" xfId="0" applyNumberFormat="1" applyFont="1" applyBorder="1" applyAlignment="1" applyProtection="1">
      <alignment horizontal="right" vertical="top" wrapText="1"/>
    </xf>
    <xf numFmtId="4" fontId="18" fillId="0" borderId="10" xfId="0" applyNumberFormat="1" applyFont="1" applyBorder="1" applyAlignment="1" applyProtection="1">
      <alignment horizontal="right" vertical="top" wrapText="1"/>
    </xf>
    <xf numFmtId="49" fontId="17" fillId="5" borderId="11" xfId="0" applyNumberFormat="1" applyFont="1" applyFill="1" applyBorder="1" applyAlignment="1" applyProtection="1">
      <alignment horizontal="center" vertical="top"/>
    </xf>
    <xf numFmtId="49" fontId="17" fillId="5" borderId="12" xfId="0" applyNumberFormat="1" applyFont="1" applyFill="1" applyBorder="1" applyAlignment="1" applyProtection="1">
      <alignment horizontal="left" vertical="top"/>
    </xf>
    <xf numFmtId="0" fontId="18" fillId="5" borderId="12" xfId="0" applyFont="1" applyFill="1" applyBorder="1" applyAlignment="1" applyProtection="1">
      <alignment horizontal="left" vertical="top"/>
    </xf>
    <xf numFmtId="4" fontId="18" fillId="5" borderId="12" xfId="0" applyNumberFormat="1" applyFont="1" applyFill="1" applyBorder="1" applyAlignment="1" applyProtection="1">
      <alignment horizontal="right" vertical="top"/>
    </xf>
    <xf numFmtId="4" fontId="17" fillId="5" borderId="12" xfId="0" applyNumberFormat="1" applyFont="1" applyFill="1" applyBorder="1" applyAlignment="1" applyProtection="1">
      <alignment horizontal="right" vertical="top" wrapText="1"/>
    </xf>
    <xf numFmtId="4" fontId="18" fillId="5" borderId="13" xfId="0" applyNumberFormat="1" applyFont="1" applyFill="1" applyBorder="1" applyAlignment="1" applyProtection="1">
      <alignment horizontal="right" vertical="top" wrapText="1"/>
    </xf>
    <xf numFmtId="49" fontId="17" fillId="2" borderId="1" xfId="0" applyNumberFormat="1" applyFont="1" applyFill="1" applyBorder="1" applyAlignment="1" applyProtection="1">
      <alignment horizontal="center" vertical="top" shrinkToFit="1"/>
    </xf>
    <xf numFmtId="49" fontId="17" fillId="2" borderId="1" xfId="0" applyNumberFormat="1" applyFont="1" applyFill="1" applyBorder="1" applyAlignment="1" applyProtection="1">
      <alignment horizontal="left" vertical="top" shrinkToFit="1"/>
    </xf>
    <xf numFmtId="49" fontId="17" fillId="2" borderId="1" xfId="0" applyNumberFormat="1" applyFont="1" applyFill="1" applyBorder="1" applyAlignment="1" applyProtection="1">
      <alignment horizontal="left" vertical="top" wrapText="1"/>
    </xf>
    <xf numFmtId="4" fontId="17" fillId="2" borderId="1" xfId="0" applyNumberFormat="1" applyFont="1" applyFill="1" applyBorder="1" applyAlignment="1" applyProtection="1">
      <alignment horizontal="right" vertical="top" shrinkToFit="1"/>
    </xf>
    <xf numFmtId="0" fontId="17" fillId="0" borderId="0" xfId="0" applyFont="1" applyAlignment="1" applyProtection="1">
      <alignment vertical="top" wrapText="1"/>
    </xf>
    <xf numFmtId="49" fontId="18" fillId="3" borderId="2" xfId="0" applyNumberFormat="1" applyFont="1" applyFill="1" applyBorder="1" applyAlignment="1" applyProtection="1">
      <alignment horizontal="left" vertical="top"/>
    </xf>
    <xf numFmtId="4" fontId="17" fillId="3" borderId="3" xfId="0" applyNumberFormat="1" applyFont="1" applyFill="1" applyBorder="1" applyAlignment="1" applyProtection="1">
      <alignment horizontal="right" vertical="top"/>
    </xf>
    <xf numFmtId="4" fontId="17" fillId="3" borderId="3" xfId="0" applyNumberFormat="1" applyFont="1" applyFill="1" applyBorder="1" applyAlignment="1" applyProtection="1">
      <alignment horizontal="right" vertical="top" wrapText="1"/>
    </xf>
    <xf numFmtId="4" fontId="18" fillId="3" borderId="4" xfId="0" applyNumberFormat="1" applyFont="1" applyFill="1" applyBorder="1" applyAlignment="1" applyProtection="1">
      <alignment horizontal="right" vertical="top" wrapText="1"/>
    </xf>
    <xf numFmtId="49" fontId="18" fillId="0" borderId="2" xfId="0" applyNumberFormat="1" applyFont="1" applyBorder="1" applyAlignment="1" applyProtection="1">
      <alignment vertical="top"/>
    </xf>
    <xf numFmtId="4" fontId="17" fillId="0" borderId="4" xfId="0" applyNumberFormat="1" applyFont="1" applyBorder="1" applyAlignment="1" applyProtection="1">
      <alignment horizontal="right" vertical="top" wrapText="1"/>
    </xf>
    <xf numFmtId="167" fontId="17" fillId="0" borderId="5" xfId="0" applyNumberFormat="1" applyFont="1" applyBorder="1" applyAlignment="1" applyProtection="1">
      <alignment horizontal="left" vertical="top"/>
    </xf>
    <xf numFmtId="0" fontId="17" fillId="0" borderId="5" xfId="0" applyFont="1" applyBorder="1" applyAlignment="1" applyProtection="1">
      <alignment horizontal="center" vertical="top"/>
    </xf>
    <xf numFmtId="0" fontId="17" fillId="0" borderId="5" xfId="0" applyFont="1" applyBorder="1" applyAlignment="1" applyProtection="1">
      <alignment horizontal="left" vertical="top" wrapText="1"/>
    </xf>
    <xf numFmtId="0" fontId="17" fillId="0" borderId="5" xfId="0" applyFont="1" applyBorder="1" applyAlignment="1" applyProtection="1">
      <alignment horizontal="center" vertical="top" wrapText="1"/>
    </xf>
    <xf numFmtId="170" fontId="9" fillId="0" borderId="0" xfId="0" applyNumberFormat="1" applyFont="1" applyAlignment="1" applyProtection="1">
      <alignment vertical="top"/>
    </xf>
    <xf numFmtId="3" fontId="9" fillId="0" borderId="0" xfId="0" applyNumberFormat="1" applyFont="1" applyAlignment="1" applyProtection="1">
      <alignment horizontal="center" vertical="top"/>
    </xf>
    <xf numFmtId="0" fontId="9" fillId="0" borderId="0" xfId="0" applyFont="1" applyAlignment="1" applyProtection="1">
      <alignment vertical="top" wrapText="1"/>
    </xf>
    <xf numFmtId="0" fontId="9" fillId="0" borderId="0" xfId="11" applyFont="1" applyProtection="1"/>
    <xf numFmtId="169" fontId="9" fillId="0" borderId="0" xfId="0" applyNumberFormat="1" applyFont="1" applyAlignment="1" applyProtection="1">
      <alignment horizontal="right"/>
    </xf>
    <xf numFmtId="4" fontId="9" fillId="0" borderId="0" xfId="0" applyNumberFormat="1" applyFont="1" applyProtection="1"/>
    <xf numFmtId="0" fontId="18" fillId="6" borderId="14" xfId="0" applyFont="1" applyFill="1" applyBorder="1" applyAlignment="1" applyProtection="1">
      <alignment horizontal="left" vertical="top"/>
    </xf>
    <xf numFmtId="0" fontId="18" fillId="6" borderId="15" xfId="0" applyFont="1" applyFill="1" applyBorder="1" applyAlignment="1" applyProtection="1">
      <alignment horizontal="left" vertical="top"/>
    </xf>
    <xf numFmtId="4" fontId="18" fillId="6" borderId="15" xfId="0" applyNumberFormat="1" applyFont="1" applyFill="1" applyBorder="1" applyAlignment="1" applyProtection="1">
      <alignment horizontal="right" vertical="top"/>
    </xf>
    <xf numFmtId="4" fontId="18" fillId="6" borderId="1" xfId="0" applyNumberFormat="1" applyFont="1" applyFill="1" applyBorder="1" applyAlignment="1" applyProtection="1">
      <alignment horizontal="right" vertical="top" shrinkToFit="1"/>
    </xf>
    <xf numFmtId="0" fontId="9" fillId="0" borderId="0" xfId="0" applyFont="1" applyAlignment="1" applyProtection="1">
      <alignment vertical="top"/>
    </xf>
    <xf numFmtId="0" fontId="8" fillId="0" borderId="0" xfId="0" applyFont="1" applyAlignment="1" applyProtection="1">
      <alignment vertical="top" wrapText="1"/>
    </xf>
    <xf numFmtId="0" fontId="9" fillId="0" borderId="0" xfId="0" applyFont="1" applyProtection="1"/>
    <xf numFmtId="4" fontId="17" fillId="0" borderId="22" xfId="0" applyNumberFormat="1" applyFont="1" applyBorder="1" applyAlignment="1" applyProtection="1">
      <alignment horizontal="right" vertical="top"/>
      <protection locked="0"/>
    </xf>
    <xf numFmtId="0" fontId="10" fillId="4" borderId="0" xfId="3" applyFont="1" applyFill="1" applyAlignment="1" applyProtection="1">
      <alignment horizontal="left" vertical="top"/>
    </xf>
    <xf numFmtId="0" fontId="12" fillId="0" borderId="0" xfId="3" applyFont="1" applyProtection="1"/>
    <xf numFmtId="0" fontId="9" fillId="0" borderId="0" xfId="3" applyFont="1" applyProtection="1"/>
    <xf numFmtId="0" fontId="8" fillId="0" borderId="0" xfId="3" applyFont="1" applyAlignment="1" applyProtection="1">
      <alignment vertical="top"/>
    </xf>
    <xf numFmtId="1" fontId="13" fillId="0" borderId="0" xfId="7" applyNumberFormat="1" applyFont="1" applyAlignment="1" applyProtection="1">
      <alignment wrapText="1"/>
    </xf>
    <xf numFmtId="4" fontId="14" fillId="0" borderId="0" xfId="3" applyNumberFormat="1" applyFont="1" applyAlignment="1" applyProtection="1">
      <alignment horizontal="right"/>
    </xf>
    <xf numFmtId="0" fontId="15" fillId="0" borderId="0" xfId="3" applyFont="1" applyProtection="1"/>
    <xf numFmtId="0" fontId="13" fillId="0" borderId="0" xfId="3" applyFont="1" applyProtection="1"/>
    <xf numFmtId="0" fontId="13" fillId="0" borderId="0" xfId="3" applyFont="1" applyAlignment="1" applyProtection="1">
      <alignment vertical="top"/>
    </xf>
    <xf numFmtId="4" fontId="9" fillId="0" borderId="0" xfId="3" applyNumberFormat="1" applyFont="1" applyProtection="1"/>
    <xf numFmtId="0" fontId="9" fillId="0" borderId="0" xfId="3" applyFont="1" applyAlignment="1" applyProtection="1">
      <alignment vertical="top" wrapText="1"/>
    </xf>
    <xf numFmtId="0" fontId="8" fillId="0" borderId="0" xfId="3" applyFont="1" applyAlignment="1" applyProtection="1">
      <alignment horizontal="left" vertical="top"/>
    </xf>
    <xf numFmtId="0" fontId="8" fillId="0" borderId="0" xfId="3" applyFont="1" applyAlignment="1" applyProtection="1">
      <alignment horizontal="right" vertical="top"/>
    </xf>
    <xf numFmtId="0" fontId="9" fillId="0" borderId="0" xfId="3" applyFont="1" applyAlignment="1" applyProtection="1">
      <alignment horizontal="center" vertical="top"/>
    </xf>
    <xf numFmtId="0" fontId="17" fillId="0" borderId="5" xfId="0" applyFont="1" applyFill="1" applyBorder="1" applyAlignment="1" applyProtection="1">
      <alignment horizontal="left" vertical="top" wrapText="1"/>
    </xf>
    <xf numFmtId="0" fontId="24" fillId="0" borderId="5" xfId="0" applyFont="1" applyBorder="1" applyAlignment="1" applyProtection="1">
      <alignment horizontal="center" vertical="top" wrapText="1"/>
    </xf>
    <xf numFmtId="0" fontId="24" fillId="0" borderId="5" xfId="0" applyFont="1" applyBorder="1" applyAlignment="1" applyProtection="1">
      <alignment horizontal="left" vertical="top" wrapText="1"/>
    </xf>
    <xf numFmtId="4" fontId="24" fillId="0" borderId="5" xfId="0" applyNumberFormat="1" applyFont="1" applyBorder="1" applyAlignment="1" applyProtection="1">
      <alignment horizontal="right" vertical="top"/>
    </xf>
    <xf numFmtId="4" fontId="24" fillId="0" borderId="5" xfId="0" applyNumberFormat="1" applyFont="1" applyBorder="1" applyAlignment="1" applyProtection="1">
      <alignment horizontal="right" vertical="top"/>
      <protection locked="0"/>
    </xf>
    <xf numFmtId="0" fontId="24" fillId="0" borderId="5" xfId="0" applyFont="1" applyBorder="1" applyAlignment="1" applyProtection="1">
      <alignment horizontal="center" vertical="top"/>
    </xf>
    <xf numFmtId="0" fontId="7" fillId="0" borderId="0" xfId="0" applyFont="1"/>
    <xf numFmtId="4" fontId="7" fillId="0" borderId="0" xfId="0" applyNumberFormat="1" applyFont="1"/>
    <xf numFmtId="168" fontId="8" fillId="0" borderId="0" xfId="1" applyNumberFormat="1" applyFont="1"/>
    <xf numFmtId="0" fontId="8" fillId="0" borderId="0" xfId="1" applyFont="1"/>
    <xf numFmtId="4" fontId="8" fillId="0" borderId="0" xfId="1" applyNumberFormat="1" applyFont="1"/>
    <xf numFmtId="0" fontId="9" fillId="0" borderId="0" xfId="1" applyFont="1"/>
    <xf numFmtId="4" fontId="9" fillId="0" borderId="0" xfId="1" applyNumberFormat="1" applyFont="1"/>
    <xf numFmtId="9" fontId="13" fillId="0" borderId="0" xfId="1" applyNumberFormat="1" applyFont="1"/>
    <xf numFmtId="0" fontId="9" fillId="0" borderId="0" xfId="1" applyFont="1" applyAlignment="1">
      <alignment horizontal="center"/>
    </xf>
    <xf numFmtId="4" fontId="9" fillId="0" borderId="24" xfId="1" applyNumberFormat="1" applyFont="1" applyBorder="1"/>
    <xf numFmtId="0" fontId="9" fillId="0" borderId="24" xfId="1" applyFont="1" applyBorder="1"/>
    <xf numFmtId="4" fontId="8" fillId="0" borderId="10" xfId="1" applyNumberFormat="1" applyFont="1" applyBorder="1"/>
    <xf numFmtId="0" fontId="8" fillId="0" borderId="21" xfId="1" applyFont="1" applyBorder="1"/>
    <xf numFmtId="0" fontId="8" fillId="0" borderId="20" xfId="1" applyFont="1" applyBorder="1"/>
    <xf numFmtId="4" fontId="7" fillId="0" borderId="13" xfId="0" applyNumberFormat="1" applyFont="1" applyBorder="1"/>
    <xf numFmtId="0" fontId="9" fillId="0" borderId="11" xfId="1" applyFont="1" applyBorder="1" applyAlignment="1">
      <alignment horizontal="center"/>
    </xf>
    <xf numFmtId="4" fontId="8" fillId="0" borderId="7" xfId="1" applyNumberFormat="1" applyFont="1" applyBorder="1"/>
    <xf numFmtId="0" fontId="8" fillId="0" borderId="6" xfId="1" applyFont="1" applyBorder="1" applyAlignment="1">
      <alignment horizontal="center"/>
    </xf>
    <xf numFmtId="4" fontId="8" fillId="0" borderId="0" xfId="1" applyNumberFormat="1" applyFont="1" applyAlignment="1">
      <alignment horizontal="left"/>
    </xf>
    <xf numFmtId="0" fontId="8" fillId="0" borderId="0" xfId="0" applyFont="1"/>
    <xf numFmtId="4" fontId="8" fillId="0" borderId="19" xfId="0" applyNumberFormat="1" applyFont="1" applyBorder="1"/>
    <xf numFmtId="0" fontId="8" fillId="0" borderId="18" xfId="0" applyFont="1" applyBorder="1"/>
    <xf numFmtId="0" fontId="13" fillId="0" borderId="17" xfId="0" applyFont="1" applyBorder="1" applyAlignment="1">
      <alignment vertical="top"/>
    </xf>
    <xf numFmtId="4" fontId="8" fillId="0" borderId="0" xfId="0" applyNumberFormat="1" applyFont="1"/>
    <xf numFmtId="0" fontId="13" fillId="0" borderId="0" xfId="0" applyFont="1" applyAlignment="1">
      <alignment vertical="top"/>
    </xf>
    <xf numFmtId="4" fontId="11" fillId="4" borderId="0" xfId="0" applyNumberFormat="1" applyFont="1" applyFill="1" applyAlignment="1">
      <alignment horizontal="left" vertical="top"/>
    </xf>
    <xf numFmtId="0" fontId="11" fillId="4" borderId="0" xfId="0" applyFont="1" applyFill="1" applyAlignment="1">
      <alignment horizontal="left" vertical="top"/>
    </xf>
    <xf numFmtId="0" fontId="10" fillId="4" borderId="0" xfId="0" applyFont="1" applyFill="1" applyAlignment="1">
      <alignment horizontal="left" vertical="top"/>
    </xf>
    <xf numFmtId="0" fontId="10" fillId="4" borderId="0" xfId="0" applyFont="1" applyFill="1" applyAlignment="1">
      <alignment horizontal="center" vertical="center"/>
    </xf>
    <xf numFmtId="0" fontId="17" fillId="0" borderId="0" xfId="0" applyFont="1" applyAlignment="1" applyProtection="1">
      <alignment horizontal="left" vertical="top" wrapText="1"/>
    </xf>
    <xf numFmtId="165" fontId="17" fillId="0" borderId="0" xfId="0" applyNumberFormat="1" applyFont="1" applyBorder="1" applyAlignment="1" applyProtection="1">
      <alignment horizontal="right" vertical="top"/>
    </xf>
    <xf numFmtId="0" fontId="17" fillId="0" borderId="0" xfId="0" applyFont="1" applyAlignment="1" applyProtection="1">
      <alignment horizontal="left" vertical="top" wrapText="1"/>
    </xf>
    <xf numFmtId="4" fontId="17" fillId="0" borderId="22" xfId="0" applyNumberFormat="1" applyFont="1" applyBorder="1" applyAlignment="1" applyProtection="1">
      <alignment horizontal="right" vertical="top"/>
    </xf>
    <xf numFmtId="167" fontId="17" fillId="0" borderId="22" xfId="0" applyNumberFormat="1" applyFont="1" applyBorder="1" applyAlignment="1" applyProtection="1">
      <alignment horizontal="left" vertical="top"/>
    </xf>
    <xf numFmtId="0" fontId="17" fillId="0" borderId="22" xfId="0" applyFont="1" applyBorder="1" applyAlignment="1" applyProtection="1">
      <alignment horizontal="center" vertical="top"/>
    </xf>
    <xf numFmtId="0" fontId="17" fillId="0" borderId="22" xfId="0" applyFont="1" applyBorder="1" applyAlignment="1" applyProtection="1">
      <alignment horizontal="left" vertical="top" wrapText="1"/>
    </xf>
    <xf numFmtId="0" fontId="24" fillId="0" borderId="22" xfId="0" applyFont="1" applyBorder="1" applyAlignment="1" applyProtection="1">
      <alignment horizontal="left" vertical="top" wrapText="1"/>
    </xf>
    <xf numFmtId="4" fontId="24" fillId="0" borderId="22" xfId="0" applyNumberFormat="1" applyFont="1" applyBorder="1" applyAlignment="1" applyProtection="1">
      <alignment horizontal="right" vertical="top"/>
    </xf>
    <xf numFmtId="49" fontId="9" fillId="0" borderId="0" xfId="3" applyNumberFormat="1" applyFont="1" applyFill="1" applyAlignment="1" applyProtection="1">
      <alignment vertical="top" wrapText="1"/>
    </xf>
    <xf numFmtId="49" fontId="9" fillId="0" borderId="0" xfId="3" applyNumberFormat="1" applyFont="1" applyAlignment="1" applyProtection="1">
      <alignment vertical="top" wrapText="1"/>
    </xf>
    <xf numFmtId="49" fontId="18" fillId="0" borderId="3" xfId="0" applyNumberFormat="1" applyFont="1" applyBorder="1" applyAlignment="1" applyProtection="1">
      <alignment vertical="top" wrapText="1"/>
    </xf>
    <xf numFmtId="0" fontId="18" fillId="3" borderId="3" xfId="0" applyFont="1" applyFill="1" applyBorder="1" applyAlignment="1" applyProtection="1">
      <alignment horizontal="left" vertical="top" wrapText="1"/>
    </xf>
    <xf numFmtId="0" fontId="17" fillId="0" borderId="0" xfId="0" applyFont="1" applyAlignment="1" applyProtection="1">
      <alignment horizontal="left" vertical="top" wrapText="1"/>
    </xf>
    <xf numFmtId="49" fontId="17" fillId="0" borderId="3" xfId="0" applyNumberFormat="1" applyFont="1" applyBorder="1" applyAlignment="1" applyProtection="1">
      <alignment vertical="top" wrapText="1"/>
    </xf>
    <xf numFmtId="3" fontId="9" fillId="0" borderId="3" xfId="0" applyNumberFormat="1" applyFont="1" applyBorder="1" applyAlignment="1" applyProtection="1">
      <alignment horizontal="left" vertical="top" wrapText="1"/>
    </xf>
  </cellXfs>
  <cellStyles count="70">
    <cellStyle name="Comma [0] 2" xfId="15" xr:uid="{E808A388-7913-4519-BFEC-BC088FC7AA70}"/>
    <cellStyle name="Comma 2" xfId="16" xr:uid="{93E259D5-41C6-499F-B2D2-B2CDC93202B5}"/>
    <cellStyle name="Currency 2" xfId="17" xr:uid="{C1C458C8-6AFE-4FB5-8D28-C10E4DFB057F}"/>
    <cellStyle name="Excel Built-in Normal" xfId="11" xr:uid="{00000000-0005-0000-0000-000000000000}"/>
    <cellStyle name="Navadno" xfId="0" builtinId="0"/>
    <cellStyle name="Navadno 11" xfId="3" xr:uid="{00000000-0005-0000-0000-000002000000}"/>
    <cellStyle name="Navadno 2" xfId="2" xr:uid="{00000000-0005-0000-0000-000003000000}"/>
    <cellStyle name="Navadno 2 10" xfId="49" xr:uid="{4701E923-30C8-4F31-A278-A054D6A0D2CA}"/>
    <cellStyle name="Navadno 2 11" xfId="50" xr:uid="{9AB9A83B-314B-4059-810A-BCD7F7460F2F}"/>
    <cellStyle name="Navadno 2 12" xfId="51" xr:uid="{18985F8B-DCEB-4233-8FBB-90159E867E1C}"/>
    <cellStyle name="Navadno 2 13" xfId="52" xr:uid="{35CA028A-DC2C-44BF-8D38-A1C3539E3AE1}"/>
    <cellStyle name="Navadno 2 14" xfId="53" xr:uid="{CEE08734-CFDE-4B3F-B978-58F14F612D05}"/>
    <cellStyle name="Navadno 2 15" xfId="54" xr:uid="{5B7CC911-8351-4D2E-9C5C-4CA0D9691584}"/>
    <cellStyle name="Navadno 2 16" xfId="55" xr:uid="{647C5920-F0A0-420A-AD24-62F68B0EAA60}"/>
    <cellStyle name="Navadno 2 17" xfId="57" xr:uid="{D39F136A-1790-44BC-923A-23F90163C09B}"/>
    <cellStyle name="Navadno 2 18" xfId="58" xr:uid="{D840CCE0-5DCC-4E33-A032-9D432C2D2A7A}"/>
    <cellStyle name="Navadno 2 2" xfId="6" xr:uid="{00000000-0005-0000-0000-000004000000}"/>
    <cellStyle name="Navadno 2 36" xfId="69" xr:uid="{AD452C8D-56A7-4721-B6A2-FBDAB0077C4C}"/>
    <cellStyle name="Navadno 2 37" xfId="24" xr:uid="{767B266A-0611-44BB-A973-72F9FD4D75F9}"/>
    <cellStyle name="Navadno 2 38" xfId="25" xr:uid="{B116EC9F-ACB8-477B-9D8E-C52ED8B25BD4}"/>
    <cellStyle name="Navadno 2 39" xfId="26" xr:uid="{37790FAB-647E-4ACE-A552-0BA38CB9DF28}"/>
    <cellStyle name="Navadno 2 40" xfId="27" xr:uid="{672AB10B-2F9E-4009-AE3D-3A23B3E22524}"/>
    <cellStyle name="Navadno 2 41" xfId="28" xr:uid="{D9640235-E29B-4F80-BF54-F2113080F027}"/>
    <cellStyle name="Navadno 2 42" xfId="29" xr:uid="{7F85B809-45C2-4ECF-B2A1-822581720298}"/>
    <cellStyle name="Navadno 2 43" xfId="30" xr:uid="{F2D31D57-EE12-4BBC-B1E4-AE2955CE63FC}"/>
    <cellStyle name="Navadno 2 44" xfId="31" xr:uid="{F0AC6756-EDBF-42E6-895C-E9B86F00394B}"/>
    <cellStyle name="Navadno 2 45" xfId="32" xr:uid="{E0C58175-2EEE-42E0-92BC-FF685A9840C9}"/>
    <cellStyle name="Navadno 2 46" xfId="33" xr:uid="{7DCF1B2B-28B7-4431-9212-4CE5A478F4E3}"/>
    <cellStyle name="Navadno 2 47" xfId="18" xr:uid="{A0BF6DB3-6E85-48BB-8ECC-78E0564520C4}"/>
    <cellStyle name="Navadno 2 48" xfId="34" xr:uid="{7C89F30A-290E-423C-A441-C73AFFA28C3F}"/>
    <cellStyle name="Navadno 2 51" xfId="37" xr:uid="{1AC03FBA-DBF4-4586-B502-1A250A9B786B}"/>
    <cellStyle name="Navadno 2 52" xfId="38" xr:uid="{17AEFBC5-6FB8-4D1F-B674-B74303436602}"/>
    <cellStyle name="Navadno 2 53" xfId="56" xr:uid="{BD3ED0E6-E462-46E0-A110-BA1BF0A0CD01}"/>
    <cellStyle name="Navadno 2 54" xfId="35" xr:uid="{D4E35558-86ED-42C1-B93E-603139871430}"/>
    <cellStyle name="Navadno 2 56" xfId="39" xr:uid="{540E360F-5B35-4FAC-A0A6-4A32A230F406}"/>
    <cellStyle name="Navadno 2 57" xfId="41" xr:uid="{E9A30E8C-66BE-437A-9EF0-81F99B20C5CC}"/>
    <cellStyle name="Navadno 2 58" xfId="40" xr:uid="{F651B437-7F06-4B01-8D5C-EA10710E597E}"/>
    <cellStyle name="Navadno 2 59" xfId="42" xr:uid="{B905D903-1249-407D-AA11-A7CF1625B28D}"/>
    <cellStyle name="Navadno 2 6" xfId="45" xr:uid="{53BEE833-1205-4218-9C65-B3A5835E2A28}"/>
    <cellStyle name="Navadno 2 60" xfId="43" xr:uid="{1E3313D1-3A43-49D4-AEFA-DBA820F382CB}"/>
    <cellStyle name="Navadno 2 61" xfId="44" xr:uid="{AD421BDC-AC55-462A-B644-4993D2B39DF7}"/>
    <cellStyle name="Navadno 2 7" xfId="46" xr:uid="{6865CB97-7416-40A2-BBCE-F78E28792488}"/>
    <cellStyle name="Navadno 2 8" xfId="47" xr:uid="{370EC680-8A4F-4FCA-8351-6BCAC84A3581}"/>
    <cellStyle name="Navadno 2 9" xfId="48" xr:uid="{94784E3B-89F6-43EB-AEF9-9FAED8B42CE4}"/>
    <cellStyle name="Navadno 3" xfId="7" xr:uid="{00000000-0005-0000-0000-000005000000}"/>
    <cellStyle name="Navadno 4" xfId="5" xr:uid="{00000000-0005-0000-0000-000006000000}"/>
    <cellStyle name="Navadno 4 10" xfId="65" xr:uid="{C10E1B65-2C7E-4900-9E08-8930DF102047}"/>
    <cellStyle name="Navadno 4 11" xfId="66" xr:uid="{30BF0148-2F3B-4301-B6D4-48F686F540F2}"/>
    <cellStyle name="Navadno 4 17" xfId="67" xr:uid="{3B7DCBF2-B8DF-481E-88D0-6F268E987FF1}"/>
    <cellStyle name="Navadno 4 18" xfId="68" xr:uid="{94824C19-08EB-481C-A619-DA27912FC923}"/>
    <cellStyle name="Navadno 4 19" xfId="36" xr:uid="{BCEAE433-F121-442E-A19B-80BB9056904F}"/>
    <cellStyle name="Navadno 4 2" xfId="12" xr:uid="{D487DBDF-7831-48E4-B062-D6E2488238F2}"/>
    <cellStyle name="Navadno 4 2 2" xfId="60" xr:uid="{74E181D7-C271-45EE-9CC9-7F3226C6ECCA}"/>
    <cellStyle name="Navadno 4 3" xfId="59" xr:uid="{25D9CA3D-9C9E-4EC0-A8D2-C62C31077D41}"/>
    <cellStyle name="Navadno 4 4" xfId="61" xr:uid="{0A2C608A-E8C5-4259-836B-2CE24829B19E}"/>
    <cellStyle name="Navadno 4 6" xfId="62" xr:uid="{A7067A35-370E-4329-9880-A215B8D804C0}"/>
    <cellStyle name="Navadno 4 7" xfId="63" xr:uid="{338108E9-7BD8-4663-8A44-7EBB2718880E}"/>
    <cellStyle name="Navadno 4 9" xfId="64" xr:uid="{0D4D5703-9D57-4A6C-8819-F034ECA6FC80}"/>
    <cellStyle name="Navadno 5" xfId="8" xr:uid="{00000000-0005-0000-0000-000007000000}"/>
    <cellStyle name="Navadno 6" xfId="9" xr:uid="{00000000-0005-0000-0000-000008000000}"/>
    <cellStyle name="Navadno_VRS.PZI izvajalske cene" xfId="1" xr:uid="{00000000-0005-0000-0000-000009000000}"/>
    <cellStyle name="Normal 2" xfId="13" xr:uid="{C2581F36-1717-420F-A084-5EC341174E06}"/>
    <cellStyle name="Normal 3" xfId="19" xr:uid="{E65A9E86-FDAA-4834-A3C5-9F75702B961A}"/>
    <cellStyle name="Normal_Sheet1" xfId="21" xr:uid="{8B8E85FE-C192-4D69-9B90-45C1D52221F6}"/>
    <cellStyle name="Odstotek 2" xfId="10" xr:uid="{00000000-0005-0000-0000-00000A000000}"/>
    <cellStyle name="Popis_stevilo" xfId="14" xr:uid="{D648436F-35B8-440C-95C0-84D674E8112A}"/>
    <cellStyle name="Vejica 12" xfId="23" xr:uid="{39A846A8-A1EC-4B0A-B7E1-04F279A89D08}"/>
    <cellStyle name="Vejica 2" xfId="20" xr:uid="{1B4AD7A4-37BD-41EA-9D29-8B186D344BB1}"/>
    <cellStyle name="Vejica 2 2" xfId="4" xr:uid="{00000000-0005-0000-0000-00000B000000}"/>
    <cellStyle name="Vejica 6" xfId="22" xr:uid="{29C2C022-78D6-434B-8A2A-1B55DDD2447D}"/>
  </cellStyles>
  <dxfs count="0"/>
  <tableStyles count="0" defaultTableStyle="TableStyleMedium2" defaultPivotStyle="PivotStyleLight16"/>
  <colors>
    <mruColors>
      <color rgb="FF00339C"/>
      <color rgb="FF5B37D5"/>
      <color rgb="FF7BA3E5"/>
      <color rgb="FFB2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brozG/Desktop/Projekt,%20d.d/4-Projekti/Raz&#353;iritev%20mostu%20Tolminka/Tolminka_podloge/Predracun_most_Tolm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LOVNI/Borjana-Robidi&#353;&#263;e/PZI/Borjana_popis_19_po%20re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brozG/Desktop/Projekt,%20d.d/4-Projekti/Predel-Bovec/Predel-Bovec%20razpis_sc-04.02.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rojniki/PLIN/JPE%20LJUBLJANA/plin_JPE_RV%2033_8089/00_04_05_09_PZI_8089/05_01_Strojne_instalacije_in_strojna_oprema/PZI_RV33_POPI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ilo&#353;/Downloads/stolp/dokumenti/My%20Documents/Delo%20Hidroin&#382;eniring/Klini&#269;ni%20center/Projekt/Predra&#269;u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LOVNI/&#268;rna-&#352;entvid/PZI-2017/3-1_&#268;rna_PZI_skupaj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opisi"/>
      <sheetName val="Rekapitulacija"/>
      <sheetName val="Poročilo o združljivosti"/>
    </sheetNames>
    <sheetDataSet>
      <sheetData sheetId="0" refreshError="1"/>
      <sheetData sheetId="1">
        <row r="201">
          <cell r="F201">
            <v>115441.12000000001</v>
          </cell>
        </row>
        <row r="282">
          <cell r="F282">
            <v>54080.875</v>
          </cell>
        </row>
        <row r="324">
          <cell r="F324">
            <v>24300</v>
          </cell>
        </row>
        <row r="364">
          <cell r="F364">
            <v>13392.5</v>
          </cell>
        </row>
        <row r="614">
          <cell r="F614">
            <v>214620.81</v>
          </cell>
        </row>
        <row r="692">
          <cell r="F692">
            <v>26695</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Ceste"/>
      <sheetName val="Kanalizacija"/>
      <sheetName val="Vodovod"/>
      <sheetName val="Vodovod-priključki"/>
      <sheetName val="REKAPITULACIJA"/>
      <sheetName val="HPR_SD_stara verzija"/>
    </sheetNames>
    <sheetDataSet>
      <sheetData sheetId="0">
        <row r="38">
          <cell r="B38">
            <v>1</v>
          </cell>
        </row>
        <row r="40">
          <cell r="B4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Skupna REK"/>
      <sheetName val="UVOD V PREDRAČUN (2)"/>
      <sheetName val="REKAPITULACIJA I + II"/>
      <sheetName val="REKAPITULACIJA I"/>
      <sheetName val="Ceste I"/>
      <sheetName val="Odvodnjavanje I"/>
      <sheetName val="REKAPITULACIJA II"/>
      <sheetName val="Ceste II"/>
      <sheetName val="Odvodnjavanje II"/>
      <sheetName val="REK Konstrukcije"/>
      <sheetName val="UVOD V PREDRAČUN"/>
      <sheetName val="RV"/>
      <sheetName val="PK"/>
      <sheetName val="OK"/>
      <sheetName val="PROPUST"/>
      <sheetName val="Ostalo"/>
      <sheetName val="HPR_SD_stara verzija"/>
    </sheetNames>
    <sheetDataSet>
      <sheetData sheetId="0" refreshError="1">
        <row r="31">
          <cell r="B31" t="str">
            <v>GRADBENOOBRTNIŠKA DELA</v>
          </cell>
        </row>
        <row r="33">
          <cell r="B33" t="str">
            <v>3.</v>
          </cell>
        </row>
        <row r="35">
          <cell r="B35" t="str">
            <v>Rekonstrukcija regionalne ceste
R1-203/1002 Predel-Bovec, od km 4,400 do km 6,500</v>
          </cell>
        </row>
        <row r="41">
          <cell r="B41">
            <v>0.22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ARMATURA"/>
      <sheetName val="MATERIAL"/>
      <sheetName val="REKAPITULACIJA"/>
    </sheetNames>
    <sheetDataSet>
      <sheetData sheetId="0" refreshError="1">
        <row r="12">
          <cell r="B12">
            <v>240</v>
          </cell>
        </row>
        <row r="14">
          <cell r="B14">
            <v>1</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ŠKA II"/>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Ceste in odvodnjavanje"/>
      <sheetName val="REKAPITULACIJA"/>
      <sheetName val="HPR_SD_stara verzija"/>
    </sheetNames>
    <sheetDataSet>
      <sheetData sheetId="0">
        <row r="38">
          <cell r="B38">
            <v>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E35"/>
  <sheetViews>
    <sheetView tabSelected="1" view="pageBreakPreview" zoomScaleNormal="100" zoomScaleSheetLayoutView="100" workbookViewId="0">
      <selection activeCell="C4" sqref="C4"/>
    </sheetView>
  </sheetViews>
  <sheetFormatPr defaultRowHeight="14.25"/>
  <cols>
    <col min="1" max="2" width="9.140625" style="36"/>
    <col min="3" max="3" width="90.5703125" style="36" customWidth="1"/>
    <col min="4" max="4" width="8.7109375" style="36" customWidth="1"/>
    <col min="5" max="5" width="17.85546875" style="38" customWidth="1"/>
    <col min="6" max="6" width="9.140625" style="36"/>
    <col min="7" max="7" width="13.140625" style="36" bestFit="1" customWidth="1"/>
    <col min="8" max="256" width="9.140625" style="36"/>
    <col min="257" max="257" width="50.5703125" style="36" customWidth="1"/>
    <col min="258" max="258" width="9.140625" style="36"/>
    <col min="259" max="259" width="13.85546875" style="36" customWidth="1"/>
    <col min="260" max="512" width="9.140625" style="36"/>
    <col min="513" max="513" width="50.5703125" style="36" customWidth="1"/>
    <col min="514" max="514" width="9.140625" style="36"/>
    <col min="515" max="515" width="13.85546875" style="36" customWidth="1"/>
    <col min="516" max="768" width="9.140625" style="36"/>
    <col min="769" max="769" width="50.5703125" style="36" customWidth="1"/>
    <col min="770" max="770" width="9.140625" style="36"/>
    <col min="771" max="771" width="13.85546875" style="36" customWidth="1"/>
    <col min="772" max="1024" width="9.140625" style="36"/>
    <col min="1025" max="1025" width="50.5703125" style="36" customWidth="1"/>
    <col min="1026" max="1026" width="9.140625" style="36"/>
    <col min="1027" max="1027" width="13.85546875" style="36" customWidth="1"/>
    <col min="1028" max="1280" width="9.140625" style="36"/>
    <col min="1281" max="1281" width="50.5703125" style="36" customWidth="1"/>
    <col min="1282" max="1282" width="9.140625" style="36"/>
    <col min="1283" max="1283" width="13.85546875" style="36" customWidth="1"/>
    <col min="1284" max="1536" width="9.140625" style="36"/>
    <col min="1537" max="1537" width="50.5703125" style="36" customWidth="1"/>
    <col min="1538" max="1538" width="9.140625" style="36"/>
    <col min="1539" max="1539" width="13.85546875" style="36" customWidth="1"/>
    <col min="1540" max="1792" width="9.140625" style="36"/>
    <col min="1793" max="1793" width="50.5703125" style="36" customWidth="1"/>
    <col min="1794" max="1794" width="9.140625" style="36"/>
    <col min="1795" max="1795" width="13.85546875" style="36" customWidth="1"/>
    <col min="1796" max="2048" width="9.140625" style="36"/>
    <col min="2049" max="2049" width="50.5703125" style="36" customWidth="1"/>
    <col min="2050" max="2050" width="9.140625" style="36"/>
    <col min="2051" max="2051" width="13.85546875" style="36" customWidth="1"/>
    <col min="2052" max="2304" width="9.140625" style="36"/>
    <col min="2305" max="2305" width="50.5703125" style="36" customWidth="1"/>
    <col min="2306" max="2306" width="9.140625" style="36"/>
    <col min="2307" max="2307" width="13.85546875" style="36" customWidth="1"/>
    <col min="2308" max="2560" width="9.140625" style="36"/>
    <col min="2561" max="2561" width="50.5703125" style="36" customWidth="1"/>
    <col min="2562" max="2562" width="9.140625" style="36"/>
    <col min="2563" max="2563" width="13.85546875" style="36" customWidth="1"/>
    <col min="2564" max="2816" width="9.140625" style="36"/>
    <col min="2817" max="2817" width="50.5703125" style="36" customWidth="1"/>
    <col min="2818" max="2818" width="9.140625" style="36"/>
    <col min="2819" max="2819" width="13.85546875" style="36" customWidth="1"/>
    <col min="2820" max="3072" width="9.140625" style="36"/>
    <col min="3073" max="3073" width="50.5703125" style="36" customWidth="1"/>
    <col min="3074" max="3074" width="9.140625" style="36"/>
    <col min="3075" max="3075" width="13.85546875" style="36" customWidth="1"/>
    <col min="3076" max="3328" width="9.140625" style="36"/>
    <col min="3329" max="3329" width="50.5703125" style="36" customWidth="1"/>
    <col min="3330" max="3330" width="9.140625" style="36"/>
    <col min="3331" max="3331" width="13.85546875" style="36" customWidth="1"/>
    <col min="3332" max="3584" width="9.140625" style="36"/>
    <col min="3585" max="3585" width="50.5703125" style="36" customWidth="1"/>
    <col min="3586" max="3586" width="9.140625" style="36"/>
    <col min="3587" max="3587" width="13.85546875" style="36" customWidth="1"/>
    <col min="3588" max="3840" width="9.140625" style="36"/>
    <col min="3841" max="3841" width="50.5703125" style="36" customWidth="1"/>
    <col min="3842" max="3842" width="9.140625" style="36"/>
    <col min="3843" max="3843" width="13.85546875" style="36" customWidth="1"/>
    <col min="3844" max="4096" width="9.140625" style="36"/>
    <col min="4097" max="4097" width="50.5703125" style="36" customWidth="1"/>
    <col min="4098" max="4098" width="9.140625" style="36"/>
    <col min="4099" max="4099" width="13.85546875" style="36" customWidth="1"/>
    <col min="4100" max="4352" width="9.140625" style="36"/>
    <col min="4353" max="4353" width="50.5703125" style="36" customWidth="1"/>
    <col min="4354" max="4354" width="9.140625" style="36"/>
    <col min="4355" max="4355" width="13.85546875" style="36" customWidth="1"/>
    <col min="4356" max="4608" width="9.140625" style="36"/>
    <col min="4609" max="4609" width="50.5703125" style="36" customWidth="1"/>
    <col min="4610" max="4610" width="9.140625" style="36"/>
    <col min="4611" max="4611" width="13.85546875" style="36" customWidth="1"/>
    <col min="4612" max="4864" width="9.140625" style="36"/>
    <col min="4865" max="4865" width="50.5703125" style="36" customWidth="1"/>
    <col min="4866" max="4866" width="9.140625" style="36"/>
    <col min="4867" max="4867" width="13.85546875" style="36" customWidth="1"/>
    <col min="4868" max="5120" width="9.140625" style="36"/>
    <col min="5121" max="5121" width="50.5703125" style="36" customWidth="1"/>
    <col min="5122" max="5122" width="9.140625" style="36"/>
    <col min="5123" max="5123" width="13.85546875" style="36" customWidth="1"/>
    <col min="5124" max="5376" width="9.140625" style="36"/>
    <col min="5377" max="5377" width="50.5703125" style="36" customWidth="1"/>
    <col min="5378" max="5378" width="9.140625" style="36"/>
    <col min="5379" max="5379" width="13.85546875" style="36" customWidth="1"/>
    <col min="5380" max="5632" width="9.140625" style="36"/>
    <col min="5633" max="5633" width="50.5703125" style="36" customWidth="1"/>
    <col min="5634" max="5634" width="9.140625" style="36"/>
    <col min="5635" max="5635" width="13.85546875" style="36" customWidth="1"/>
    <col min="5636" max="5888" width="9.140625" style="36"/>
    <col min="5889" max="5889" width="50.5703125" style="36" customWidth="1"/>
    <col min="5890" max="5890" width="9.140625" style="36"/>
    <col min="5891" max="5891" width="13.85546875" style="36" customWidth="1"/>
    <col min="5892" max="6144" width="9.140625" style="36"/>
    <col min="6145" max="6145" width="50.5703125" style="36" customWidth="1"/>
    <col min="6146" max="6146" width="9.140625" style="36"/>
    <col min="6147" max="6147" width="13.85546875" style="36" customWidth="1"/>
    <col min="6148" max="6400" width="9.140625" style="36"/>
    <col min="6401" max="6401" width="50.5703125" style="36" customWidth="1"/>
    <col min="6402" max="6402" width="9.140625" style="36"/>
    <col min="6403" max="6403" width="13.85546875" style="36" customWidth="1"/>
    <col min="6404" max="6656" width="9.140625" style="36"/>
    <col min="6657" max="6657" width="50.5703125" style="36" customWidth="1"/>
    <col min="6658" max="6658" width="9.140625" style="36"/>
    <col min="6659" max="6659" width="13.85546875" style="36" customWidth="1"/>
    <col min="6660" max="6912" width="9.140625" style="36"/>
    <col min="6913" max="6913" width="50.5703125" style="36" customWidth="1"/>
    <col min="6914" max="6914" width="9.140625" style="36"/>
    <col min="6915" max="6915" width="13.85546875" style="36" customWidth="1"/>
    <col min="6916" max="7168" width="9.140625" style="36"/>
    <col min="7169" max="7169" width="50.5703125" style="36" customWidth="1"/>
    <col min="7170" max="7170" width="9.140625" style="36"/>
    <col min="7171" max="7171" width="13.85546875" style="36" customWidth="1"/>
    <col min="7172" max="7424" width="9.140625" style="36"/>
    <col min="7425" max="7425" width="50.5703125" style="36" customWidth="1"/>
    <col min="7426" max="7426" width="9.140625" style="36"/>
    <col min="7427" max="7427" width="13.85546875" style="36" customWidth="1"/>
    <col min="7428" max="7680" width="9.140625" style="36"/>
    <col min="7681" max="7681" width="50.5703125" style="36" customWidth="1"/>
    <col min="7682" max="7682" width="9.140625" style="36"/>
    <col min="7683" max="7683" width="13.85546875" style="36" customWidth="1"/>
    <col min="7684" max="7936" width="9.140625" style="36"/>
    <col min="7937" max="7937" width="50.5703125" style="36" customWidth="1"/>
    <col min="7938" max="7938" width="9.140625" style="36"/>
    <col min="7939" max="7939" width="13.85546875" style="36" customWidth="1"/>
    <col min="7940" max="8192" width="9.140625" style="36"/>
    <col min="8193" max="8193" width="50.5703125" style="36" customWidth="1"/>
    <col min="8194" max="8194" width="9.140625" style="36"/>
    <col min="8195" max="8195" width="13.85546875" style="36" customWidth="1"/>
    <col min="8196" max="8448" width="9.140625" style="36"/>
    <col min="8449" max="8449" width="50.5703125" style="36" customWidth="1"/>
    <col min="8450" max="8450" width="9.140625" style="36"/>
    <col min="8451" max="8451" width="13.85546875" style="36" customWidth="1"/>
    <col min="8452" max="8704" width="9.140625" style="36"/>
    <col min="8705" max="8705" width="50.5703125" style="36" customWidth="1"/>
    <col min="8706" max="8706" width="9.140625" style="36"/>
    <col min="8707" max="8707" width="13.85546875" style="36" customWidth="1"/>
    <col min="8708" max="8960" width="9.140625" style="36"/>
    <col min="8961" max="8961" width="50.5703125" style="36" customWidth="1"/>
    <col min="8962" max="8962" width="9.140625" style="36"/>
    <col min="8963" max="8963" width="13.85546875" style="36" customWidth="1"/>
    <col min="8964" max="9216" width="9.140625" style="36"/>
    <col min="9217" max="9217" width="50.5703125" style="36" customWidth="1"/>
    <col min="9218" max="9218" width="9.140625" style="36"/>
    <col min="9219" max="9219" width="13.85546875" style="36" customWidth="1"/>
    <col min="9220" max="9472" width="9.140625" style="36"/>
    <col min="9473" max="9473" width="50.5703125" style="36" customWidth="1"/>
    <col min="9474" max="9474" width="9.140625" style="36"/>
    <col min="9475" max="9475" width="13.85546875" style="36" customWidth="1"/>
    <col min="9476" max="9728" width="9.140625" style="36"/>
    <col min="9729" max="9729" width="50.5703125" style="36" customWidth="1"/>
    <col min="9730" max="9730" width="9.140625" style="36"/>
    <col min="9731" max="9731" width="13.85546875" style="36" customWidth="1"/>
    <col min="9732" max="9984" width="9.140625" style="36"/>
    <col min="9985" max="9985" width="50.5703125" style="36" customWidth="1"/>
    <col min="9986" max="9986" width="9.140625" style="36"/>
    <col min="9987" max="9987" width="13.85546875" style="36" customWidth="1"/>
    <col min="9988" max="10240" width="9.140625" style="36"/>
    <col min="10241" max="10241" width="50.5703125" style="36" customWidth="1"/>
    <col min="10242" max="10242" width="9.140625" style="36"/>
    <col min="10243" max="10243" width="13.85546875" style="36" customWidth="1"/>
    <col min="10244" max="10496" width="9.140625" style="36"/>
    <col min="10497" max="10497" width="50.5703125" style="36" customWidth="1"/>
    <col min="10498" max="10498" width="9.140625" style="36"/>
    <col min="10499" max="10499" width="13.85546875" style="36" customWidth="1"/>
    <col min="10500" max="10752" width="9.140625" style="36"/>
    <col min="10753" max="10753" width="50.5703125" style="36" customWidth="1"/>
    <col min="10754" max="10754" width="9.140625" style="36"/>
    <col min="10755" max="10755" width="13.85546875" style="36" customWidth="1"/>
    <col min="10756" max="11008" width="9.140625" style="36"/>
    <col min="11009" max="11009" width="50.5703125" style="36" customWidth="1"/>
    <col min="11010" max="11010" width="9.140625" style="36"/>
    <col min="11011" max="11011" width="13.85546875" style="36" customWidth="1"/>
    <col min="11012" max="11264" width="9.140625" style="36"/>
    <col min="11265" max="11265" width="50.5703125" style="36" customWidth="1"/>
    <col min="11266" max="11266" width="9.140625" style="36"/>
    <col min="11267" max="11267" width="13.85546875" style="36" customWidth="1"/>
    <col min="11268" max="11520" width="9.140625" style="36"/>
    <col min="11521" max="11521" width="50.5703125" style="36" customWidth="1"/>
    <col min="11522" max="11522" width="9.140625" style="36"/>
    <col min="11523" max="11523" width="13.85546875" style="36" customWidth="1"/>
    <col min="11524" max="11776" width="9.140625" style="36"/>
    <col min="11777" max="11777" width="50.5703125" style="36" customWidth="1"/>
    <col min="11778" max="11778" width="9.140625" style="36"/>
    <col min="11779" max="11779" width="13.85546875" style="36" customWidth="1"/>
    <col min="11780" max="12032" width="9.140625" style="36"/>
    <col min="12033" max="12033" width="50.5703125" style="36" customWidth="1"/>
    <col min="12034" max="12034" width="9.140625" style="36"/>
    <col min="12035" max="12035" width="13.85546875" style="36" customWidth="1"/>
    <col min="12036" max="12288" width="9.140625" style="36"/>
    <col min="12289" max="12289" width="50.5703125" style="36" customWidth="1"/>
    <col min="12290" max="12290" width="9.140625" style="36"/>
    <col min="12291" max="12291" width="13.85546875" style="36" customWidth="1"/>
    <col min="12292" max="12544" width="9.140625" style="36"/>
    <col min="12545" max="12545" width="50.5703125" style="36" customWidth="1"/>
    <col min="12546" max="12546" width="9.140625" style="36"/>
    <col min="12547" max="12547" width="13.85546875" style="36" customWidth="1"/>
    <col min="12548" max="12800" width="9.140625" style="36"/>
    <col min="12801" max="12801" width="50.5703125" style="36" customWidth="1"/>
    <col min="12802" max="12802" width="9.140625" style="36"/>
    <col min="12803" max="12803" width="13.85546875" style="36" customWidth="1"/>
    <col min="12804" max="13056" width="9.140625" style="36"/>
    <col min="13057" max="13057" width="50.5703125" style="36" customWidth="1"/>
    <col min="13058" max="13058" width="9.140625" style="36"/>
    <col min="13059" max="13059" width="13.85546875" style="36" customWidth="1"/>
    <col min="13060" max="13312" width="9.140625" style="36"/>
    <col min="13313" max="13313" width="50.5703125" style="36" customWidth="1"/>
    <col min="13314" max="13314" width="9.140625" style="36"/>
    <col min="13315" max="13315" width="13.85546875" style="36" customWidth="1"/>
    <col min="13316" max="13568" width="9.140625" style="36"/>
    <col min="13569" max="13569" width="50.5703125" style="36" customWidth="1"/>
    <col min="13570" max="13570" width="9.140625" style="36"/>
    <col min="13571" max="13571" width="13.85546875" style="36" customWidth="1"/>
    <col min="13572" max="13824" width="9.140625" style="36"/>
    <col min="13825" max="13825" width="50.5703125" style="36" customWidth="1"/>
    <col min="13826" max="13826" width="9.140625" style="36"/>
    <col min="13827" max="13827" width="13.85546875" style="36" customWidth="1"/>
    <col min="13828" max="14080" width="9.140625" style="36"/>
    <col min="14081" max="14081" width="50.5703125" style="36" customWidth="1"/>
    <col min="14082" max="14082" width="9.140625" style="36"/>
    <col min="14083" max="14083" width="13.85546875" style="36" customWidth="1"/>
    <col min="14084" max="14336" width="9.140625" style="36"/>
    <col min="14337" max="14337" width="50.5703125" style="36" customWidth="1"/>
    <col min="14338" max="14338" width="9.140625" style="36"/>
    <col min="14339" max="14339" width="13.85546875" style="36" customWidth="1"/>
    <col min="14340" max="14592" width="9.140625" style="36"/>
    <col min="14593" max="14593" width="50.5703125" style="36" customWidth="1"/>
    <col min="14594" max="14594" width="9.140625" style="36"/>
    <col min="14595" max="14595" width="13.85546875" style="36" customWidth="1"/>
    <col min="14596" max="14848" width="9.140625" style="36"/>
    <col min="14849" max="14849" width="50.5703125" style="36" customWidth="1"/>
    <col min="14850" max="14850" width="9.140625" style="36"/>
    <col min="14851" max="14851" width="13.85546875" style="36" customWidth="1"/>
    <col min="14852" max="15104" width="9.140625" style="36"/>
    <col min="15105" max="15105" width="50.5703125" style="36" customWidth="1"/>
    <col min="15106" max="15106" width="9.140625" style="36"/>
    <col min="15107" max="15107" width="13.85546875" style="36" customWidth="1"/>
    <col min="15108" max="15360" width="9.140625" style="36"/>
    <col min="15361" max="15361" width="50.5703125" style="36" customWidth="1"/>
    <col min="15362" max="15362" width="9.140625" style="36"/>
    <col min="15363" max="15363" width="13.85546875" style="36" customWidth="1"/>
    <col min="15364" max="15616" width="9.140625" style="36"/>
    <col min="15617" max="15617" width="50.5703125" style="36" customWidth="1"/>
    <col min="15618" max="15618" width="9.140625" style="36"/>
    <col min="15619" max="15619" width="13.85546875" style="36" customWidth="1"/>
    <col min="15620" max="15872" width="9.140625" style="36"/>
    <col min="15873" max="15873" width="50.5703125" style="36" customWidth="1"/>
    <col min="15874" max="15874" width="9.140625" style="36"/>
    <col min="15875" max="15875" width="13.85546875" style="36" customWidth="1"/>
    <col min="15876" max="16128" width="9.140625" style="36"/>
    <col min="16129" max="16129" width="50.5703125" style="36" customWidth="1"/>
    <col min="16130" max="16130" width="9.140625" style="36"/>
    <col min="16131" max="16131" width="13.85546875" style="36" customWidth="1"/>
    <col min="16132" max="16384" width="9.140625" style="36"/>
  </cols>
  <sheetData>
    <row r="3" spans="2:5" s="13" customFormat="1" ht="18">
      <c r="B3" s="10" t="s">
        <v>9</v>
      </c>
      <c r="C3" s="11"/>
      <c r="D3" s="11"/>
      <c r="E3" s="12"/>
    </row>
    <row r="4" spans="2:5" s="13" customFormat="1" ht="15">
      <c r="B4" s="14"/>
      <c r="E4" s="15"/>
    </row>
    <row r="5" spans="2:5" s="17" customFormat="1" ht="15">
      <c r="B5" s="16" t="s">
        <v>13</v>
      </c>
      <c r="E5" s="18"/>
    </row>
    <row r="6" spans="2:5" s="17" customFormat="1" ht="15.75" customHeight="1">
      <c r="B6" s="19"/>
      <c r="C6" s="20"/>
      <c r="D6" s="20"/>
      <c r="E6" s="21"/>
    </row>
    <row r="7" spans="2:5" s="13" customFormat="1" ht="15" customHeight="1">
      <c r="B7" s="22" t="str">
        <f>+CESTA!B1</f>
        <v>I.</v>
      </c>
      <c r="C7" s="14" t="str">
        <f ca="1">+CESTA!C1</f>
        <v>CESTA</v>
      </c>
      <c r="D7" s="14"/>
      <c r="E7" s="23">
        <f>+CESTA!H20</f>
        <v>39000</v>
      </c>
    </row>
    <row r="8" spans="2:5" s="13" customFormat="1" ht="15" customHeight="1">
      <c r="B8" s="22"/>
      <c r="C8" s="14"/>
      <c r="D8" s="14"/>
      <c r="E8" s="23"/>
    </row>
    <row r="9" spans="2:5" s="13" customFormat="1" ht="15" customHeight="1">
      <c r="B9" s="22" t="str">
        <f>+CR!B1</f>
        <v>II.</v>
      </c>
      <c r="C9" s="14" t="str">
        <f ca="1">+CR!C1</f>
        <v>CR</v>
      </c>
      <c r="D9" s="14"/>
      <c r="E9" s="23">
        <f>+CR!H10</f>
        <v>0</v>
      </c>
    </row>
    <row r="10" spans="2:5" s="13" customFormat="1" ht="15" customHeight="1">
      <c r="B10" s="22"/>
      <c r="C10" s="14"/>
      <c r="D10" s="14"/>
      <c r="E10" s="23"/>
    </row>
    <row r="11" spans="2:5" s="13" customFormat="1" ht="15" customHeight="1">
      <c r="B11" s="22" t="str">
        <f>+'NN VOD'!B1</f>
        <v>III.</v>
      </c>
      <c r="C11" s="14" t="str">
        <f ca="1">+'NN VOD'!C1</f>
        <v>NN VOD</v>
      </c>
      <c r="D11" s="14"/>
      <c r="E11" s="23">
        <f>+'NN VOD'!H10</f>
        <v>0</v>
      </c>
    </row>
    <row r="12" spans="2:5" s="13" customFormat="1" ht="15" customHeight="1">
      <c r="B12" s="22"/>
      <c r="C12" s="14"/>
      <c r="D12" s="14"/>
      <c r="E12" s="23"/>
    </row>
    <row r="13" spans="2:5" s="13" customFormat="1" ht="15" customHeight="1">
      <c r="B13" s="22" t="str">
        <f>+'TK vod'!B1</f>
        <v>IV.</v>
      </c>
      <c r="C13" s="14" t="str">
        <f ca="1">+'TK vod'!C1</f>
        <v>TK vod</v>
      </c>
      <c r="D13" s="14"/>
      <c r="E13" s="23">
        <f>+'TK vod'!H8</f>
        <v>0</v>
      </c>
    </row>
    <row r="14" spans="2:5" s="13" customFormat="1" ht="15" customHeight="1">
      <c r="B14" s="22"/>
      <c r="C14" s="14"/>
      <c r="D14" s="14"/>
      <c r="E14" s="23"/>
    </row>
    <row r="15" spans="2:5" s="13" customFormat="1" ht="15" customHeight="1">
      <c r="B15" s="22" t="str">
        <f>+'TK lokalni vod'!B1</f>
        <v>V.</v>
      </c>
      <c r="C15" s="14" t="str">
        <f ca="1">+'TK lokalni vod'!C1</f>
        <v>TK lokalni vod</v>
      </c>
      <c r="D15" s="14"/>
      <c r="E15" s="23">
        <f>+'TK lokalni vod'!H12</f>
        <v>0</v>
      </c>
    </row>
    <row r="16" spans="2:5" s="13" customFormat="1" ht="15" customHeight="1">
      <c r="B16" s="22"/>
      <c r="C16" s="14"/>
      <c r="D16" s="14"/>
      <c r="E16" s="23"/>
    </row>
    <row r="17" spans="2:5" s="13" customFormat="1" ht="15" customHeight="1">
      <c r="B17" s="22" t="str">
        <f>+'KANALIZACIJA IN VODOVOD'!B3</f>
        <v>VI.</v>
      </c>
      <c r="C17" s="14" t="s">
        <v>537</v>
      </c>
      <c r="D17" s="14"/>
      <c r="E17" s="23">
        <f>+'KANALIZACIJA IN VODOVOD'!E27</f>
        <v>0</v>
      </c>
    </row>
    <row r="18" spans="2:5" s="13" customFormat="1" ht="15" customHeight="1">
      <c r="B18" s="24"/>
      <c r="C18" s="25"/>
      <c r="D18" s="25"/>
      <c r="E18" s="26"/>
    </row>
    <row r="19" spans="2:5" s="14" customFormat="1" ht="15" customHeight="1" thickBot="1">
      <c r="B19" s="27"/>
      <c r="C19" s="28" t="s">
        <v>10</v>
      </c>
      <c r="D19" s="28"/>
      <c r="E19" s="29">
        <f>SUM(E7:E17)</f>
        <v>39000</v>
      </c>
    </row>
    <row r="20" spans="2:5" s="13" customFormat="1" ht="15" customHeight="1" thickTop="1">
      <c r="B20" s="30"/>
      <c r="E20" s="31"/>
    </row>
    <row r="21" spans="2:5" s="13" customFormat="1" ht="15" customHeight="1">
      <c r="B21" s="32" t="s">
        <v>400</v>
      </c>
      <c r="C21" s="13" t="s">
        <v>539</v>
      </c>
      <c r="D21" s="33">
        <v>0.1</v>
      </c>
      <c r="E21" s="31">
        <f>+E19*$D21</f>
        <v>3900</v>
      </c>
    </row>
    <row r="22" spans="2:5" s="13" customFormat="1" ht="15" customHeight="1">
      <c r="B22" s="30"/>
      <c r="E22" s="34"/>
    </row>
    <row r="23" spans="2:5" s="14" customFormat="1" ht="15" customHeight="1" thickBot="1">
      <c r="B23" s="27"/>
      <c r="C23" s="28" t="s">
        <v>26</v>
      </c>
      <c r="D23" s="28"/>
      <c r="E23" s="29">
        <f>SUM(E19:E21)</f>
        <v>42900</v>
      </c>
    </row>
    <row r="24" spans="2:5" ht="15" thickTop="1">
      <c r="B24" s="35"/>
      <c r="E24" s="37"/>
    </row>
    <row r="25" spans="2:5" s="13" customFormat="1" ht="15" customHeight="1">
      <c r="B25" s="30"/>
      <c r="C25" s="13" t="s">
        <v>11</v>
      </c>
      <c r="D25" s="33">
        <v>0.22</v>
      </c>
      <c r="E25" s="31">
        <f>+E23*$D25</f>
        <v>9438</v>
      </c>
    </row>
    <row r="26" spans="2:5" s="13" customFormat="1" ht="15" customHeight="1">
      <c r="B26" s="30"/>
      <c r="E26" s="34"/>
    </row>
    <row r="27" spans="2:5" s="14" customFormat="1" ht="15" customHeight="1" thickBot="1">
      <c r="B27" s="27"/>
      <c r="C27" s="28" t="s">
        <v>12</v>
      </c>
      <c r="D27" s="28"/>
      <c r="E27" s="43">
        <f>SUM(E23:E25)</f>
        <v>52338</v>
      </c>
    </row>
    <row r="28" spans="2:5" ht="15" thickTop="1"/>
    <row r="34" spans="3:3" ht="15">
      <c r="C34" s="39"/>
    </row>
    <row r="35" spans="3:3">
      <c r="C35" s="38"/>
    </row>
  </sheetData>
  <sheetProtection algorithmName="SHA-512" hashValue="6NWh1EHmlZcWxu7Vf/kefuMpR2+ytyIw+K81UcRoKUtPpson26jwxRRULmdQQ7jEyauV8Rz/l5528kOFEGqkCw==" saltValue="rgulIlnFTf5ZBvDZKBCzFA==" spinCount="100000" sheet="1" objects="1" scenarios="1"/>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colBreaks count="1" manualBreakCount="1">
    <brk id="5" max="1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85965-B9B5-4D13-AF09-84347AF4F128}">
  <sheetPr>
    <tabColor rgb="FFFF0000"/>
  </sheetPr>
  <dimension ref="B1:K68"/>
  <sheetViews>
    <sheetView view="pageBreakPreview" zoomScaleNormal="100" zoomScaleSheetLayoutView="100" workbookViewId="0">
      <selection activeCell="F7" sqref="F7"/>
    </sheetView>
  </sheetViews>
  <sheetFormatPr defaultColWidth="9.140625" defaultRowHeight="15.75"/>
  <cols>
    <col min="1" max="1" width="9.140625" style="50"/>
    <col min="2" max="3" width="10.7109375" style="52" customWidth="1"/>
    <col min="4" max="4" width="47.7109375" style="166" customWidth="1"/>
    <col min="5" max="5" width="14.7109375" style="47" customWidth="1"/>
    <col min="6" max="6" width="12.7109375" style="47" customWidth="1"/>
    <col min="7" max="7" width="15.7109375" style="1" customWidth="1"/>
    <col min="8" max="8" width="15.7109375" style="48" customWidth="1"/>
    <col min="9" max="9" width="11.5703125" style="49" bestFit="1" customWidth="1"/>
    <col min="10" max="10" width="10.140625" style="50" bestFit="1" customWidth="1"/>
    <col min="11" max="12" width="9.140625" style="50"/>
    <col min="13" max="13" width="9.140625" style="50" customWidth="1"/>
    <col min="14" max="16384" width="9.140625" style="50"/>
  </cols>
  <sheetData>
    <row r="1" spans="2:10">
      <c r="B1" s="45" t="s">
        <v>440</v>
      </c>
      <c r="C1" s="46" t="str">
        <f ca="1">MID(CELL("filename",A1),FIND("]",CELL("filename",A1))+1,255)</f>
        <v>KANAL K2</v>
      </c>
    </row>
    <row r="3" spans="2:10">
      <c r="B3" s="51" t="s">
        <v>14</v>
      </c>
    </row>
    <row r="4" spans="2:10">
      <c r="B4" s="53" t="str">
        <f ca="1">"REKAPITULACIJA "&amp;C1</f>
        <v>REKAPITULACIJA KANAL K2</v>
      </c>
      <c r="C4" s="54"/>
      <c r="D4" s="54"/>
      <c r="E4" s="55"/>
      <c r="F4" s="55"/>
      <c r="G4" s="2"/>
      <c r="H4" s="167"/>
      <c r="I4" s="57"/>
    </row>
    <row r="5" spans="2:10">
      <c r="B5" s="58"/>
      <c r="C5" s="59"/>
      <c r="D5" s="60"/>
      <c r="H5" s="61"/>
      <c r="I5" s="62"/>
      <c r="J5" s="63"/>
    </row>
    <row r="6" spans="2:10">
      <c r="B6" s="64" t="s">
        <v>48</v>
      </c>
      <c r="D6" s="65" t="str">
        <f>VLOOKUP(B6,$B$14:$H$9816,2,FALSE)</f>
        <v>PRIPRAVLJALNA IN ZAKLJUČNA DELA</v>
      </c>
      <c r="E6" s="66"/>
      <c r="F6" s="48"/>
      <c r="H6" s="67">
        <f>VLOOKUP($D6&amp;" SKUPAJ:",$G$14:H$9880,2,FALSE)</f>
        <v>0</v>
      </c>
      <c r="I6" s="68"/>
      <c r="J6" s="69"/>
    </row>
    <row r="7" spans="2:10">
      <c r="B7" s="64"/>
      <c r="D7" s="65"/>
      <c r="E7" s="66"/>
      <c r="F7" s="48"/>
      <c r="H7" s="67"/>
      <c r="I7" s="70"/>
      <c r="J7" s="71"/>
    </row>
    <row r="8" spans="2:10">
      <c r="B8" s="64" t="s">
        <v>49</v>
      </c>
      <c r="D8" s="65" t="str">
        <f>VLOOKUP(B8,$B$14:$H$9816,2,FALSE)</f>
        <v>ZEMELJSKA DELA</v>
      </c>
      <c r="E8" s="66"/>
      <c r="F8" s="48"/>
      <c r="H8" s="67">
        <f>VLOOKUP($D8&amp;" SKUPAJ:",$G$14:H$9880,2,FALSE)</f>
        <v>0</v>
      </c>
      <c r="I8" s="72"/>
      <c r="J8" s="73"/>
    </row>
    <row r="9" spans="2:10">
      <c r="B9" s="64"/>
      <c r="D9" s="65"/>
      <c r="E9" s="66"/>
      <c r="F9" s="48"/>
      <c r="H9" s="67"/>
      <c r="I9" s="57"/>
    </row>
    <row r="10" spans="2:10">
      <c r="B10" s="64" t="s">
        <v>46</v>
      </c>
      <c r="D10" s="65" t="str">
        <f>VLOOKUP(B10,$B$14:$H$9816,2,FALSE)</f>
        <v>GRADBENA DELA</v>
      </c>
      <c r="E10" s="66"/>
      <c r="F10" s="48"/>
      <c r="H10" s="67">
        <f>VLOOKUP($D10&amp;" SKUPAJ:",$G$14:H$9880,2,FALSE)</f>
        <v>0</v>
      </c>
    </row>
    <row r="11" spans="2:10" s="49" customFormat="1" ht="16.5" thickBot="1">
      <c r="B11" s="74"/>
      <c r="C11" s="75"/>
      <c r="D11" s="76"/>
      <c r="E11" s="77"/>
      <c r="F11" s="78"/>
      <c r="G11" s="3"/>
      <c r="H11" s="79"/>
    </row>
    <row r="12" spans="2:10" s="49" customFormat="1" ht="16.5" thickTop="1">
      <c r="B12" s="80"/>
      <c r="C12" s="81"/>
      <c r="D12" s="82"/>
      <c r="E12" s="83"/>
      <c r="F12" s="84"/>
      <c r="G12" s="4" t="str">
        <f ca="1">"SKUPAJ "&amp;C1&amp;" (BREZ DDV):"</f>
        <v>SKUPAJ KANAL K2 (BREZ DDV):</v>
      </c>
      <c r="H12" s="85">
        <f>SUM(H6:H10)</f>
        <v>0</v>
      </c>
    </row>
    <row r="14" spans="2:10" s="49" customFormat="1" ht="16.5" thickBot="1">
      <c r="B14" s="86" t="s">
        <v>0</v>
      </c>
      <c r="C14" s="87" t="s">
        <v>1</v>
      </c>
      <c r="D14" s="88" t="s">
        <v>2</v>
      </c>
      <c r="E14" s="89" t="s">
        <v>3</v>
      </c>
      <c r="F14" s="89" t="s">
        <v>4</v>
      </c>
      <c r="G14" s="5" t="s">
        <v>5</v>
      </c>
      <c r="H14" s="89" t="s">
        <v>6</v>
      </c>
    </row>
    <row r="16" spans="2:10">
      <c r="B16" s="177"/>
      <c r="C16" s="177"/>
      <c r="D16" s="177"/>
      <c r="E16" s="177"/>
      <c r="F16" s="177"/>
      <c r="G16" s="42"/>
      <c r="H16" s="90"/>
    </row>
    <row r="18" spans="2:11" s="49" customFormat="1">
      <c r="B18" s="91" t="s">
        <v>48</v>
      </c>
      <c r="C18" s="176" t="s">
        <v>436</v>
      </c>
      <c r="D18" s="176"/>
      <c r="E18" s="92"/>
      <c r="F18" s="93"/>
      <c r="G18" s="6"/>
      <c r="H18" s="94"/>
    </row>
    <row r="19" spans="2:11" s="49" customFormat="1">
      <c r="B19" s="95"/>
      <c r="C19" s="178"/>
      <c r="D19" s="178"/>
      <c r="E19" s="178"/>
      <c r="F19" s="178"/>
      <c r="G19" s="7"/>
      <c r="H19" s="96"/>
    </row>
    <row r="20" spans="2:11" s="49" customFormat="1" ht="94.5">
      <c r="B20" s="168">
        <f>+COUNT($B$19:B19)+1</f>
        <v>1</v>
      </c>
      <c r="C20" s="169"/>
      <c r="D20" s="170" t="s">
        <v>575</v>
      </c>
      <c r="E20" s="167" t="s">
        <v>53</v>
      </c>
      <c r="F20" s="167">
        <v>51</v>
      </c>
      <c r="G20" s="114"/>
      <c r="H20" s="96">
        <f t="shared" ref="H20:H23" si="0">+$F20*G20</f>
        <v>0</v>
      </c>
      <c r="K20" s="47"/>
    </row>
    <row r="21" spans="2:11" s="49" customFormat="1" ht="31.5">
      <c r="B21" s="168">
        <f>+COUNT($B$19:B20)+1</f>
        <v>2</v>
      </c>
      <c r="C21" s="169"/>
      <c r="D21" s="170" t="s">
        <v>576</v>
      </c>
      <c r="E21" s="167" t="s">
        <v>413</v>
      </c>
      <c r="F21" s="167">
        <v>2</v>
      </c>
      <c r="G21" s="114"/>
      <c r="H21" s="96">
        <f t="shared" si="0"/>
        <v>0</v>
      </c>
      <c r="K21" s="47"/>
    </row>
    <row r="22" spans="2:11" s="49" customFormat="1" ht="78.75">
      <c r="B22" s="168">
        <f>+COUNT($B$19:B21)+1</f>
        <v>3</v>
      </c>
      <c r="C22" s="169"/>
      <c r="D22" s="170" t="s">
        <v>577</v>
      </c>
      <c r="E22" s="167" t="s">
        <v>413</v>
      </c>
      <c r="F22" s="167">
        <v>1</v>
      </c>
      <c r="G22" s="114"/>
      <c r="H22" s="96">
        <f t="shared" si="0"/>
        <v>0</v>
      </c>
      <c r="K22" s="47"/>
    </row>
    <row r="23" spans="2:11" s="49" customFormat="1" ht="47.25">
      <c r="B23" s="168">
        <f>+COUNT($B$19:B22)+1</f>
        <v>4</v>
      </c>
      <c r="C23" s="169"/>
      <c r="D23" s="170" t="s">
        <v>431</v>
      </c>
      <c r="E23" s="167" t="s">
        <v>413</v>
      </c>
      <c r="F23" s="167">
        <v>2</v>
      </c>
      <c r="G23" s="114"/>
      <c r="H23" s="96">
        <f t="shared" si="0"/>
        <v>0</v>
      </c>
      <c r="K23" s="47"/>
    </row>
    <row r="24" spans="2:11" s="49" customFormat="1">
      <c r="B24" s="101"/>
      <c r="C24" s="179"/>
      <c r="D24" s="179"/>
      <c r="E24" s="179"/>
      <c r="F24" s="105"/>
      <c r="G24" s="41"/>
      <c r="H24" s="106"/>
    </row>
    <row r="25" spans="2:11" s="49" customFormat="1" ht="16.5" thickBot="1">
      <c r="B25" s="107"/>
      <c r="C25" s="108"/>
      <c r="D25" s="108"/>
      <c r="E25" s="109"/>
      <c r="F25" s="109"/>
      <c r="G25" s="8" t="str">
        <f>C18&amp;" SKUPAJ:"</f>
        <v>PRIPRAVLJALNA IN ZAKLJUČNA DELA SKUPAJ:</v>
      </c>
      <c r="H25" s="110">
        <f>SUM(H$20:H$23)</f>
        <v>0</v>
      </c>
    </row>
    <row r="26" spans="2:11" s="49" customFormat="1">
      <c r="B26" s="101"/>
      <c r="C26" s="102"/>
      <c r="D26" s="103"/>
      <c r="E26" s="104"/>
      <c r="F26" s="105"/>
      <c r="G26" s="41"/>
      <c r="H26" s="106"/>
    </row>
    <row r="27" spans="2:11" s="49" customFormat="1">
      <c r="B27" s="91" t="s">
        <v>49</v>
      </c>
      <c r="C27" s="176" t="s">
        <v>70</v>
      </c>
      <c r="D27" s="176"/>
      <c r="E27" s="92"/>
      <c r="F27" s="93"/>
      <c r="G27" s="6"/>
      <c r="H27" s="94"/>
    </row>
    <row r="28" spans="2:11" s="49" customFormat="1">
      <c r="B28" s="95"/>
      <c r="C28" s="178"/>
      <c r="D28" s="178"/>
      <c r="E28" s="178"/>
      <c r="F28" s="178"/>
      <c r="G28" s="7"/>
      <c r="H28" s="96"/>
    </row>
    <row r="29" spans="2:11" s="49" customFormat="1" ht="63">
      <c r="B29" s="168">
        <f>+COUNT($B$28:B28)+1</f>
        <v>1</v>
      </c>
      <c r="C29" s="169"/>
      <c r="D29" s="170" t="s">
        <v>605</v>
      </c>
      <c r="E29" s="167" t="s">
        <v>24</v>
      </c>
      <c r="F29" s="167">
        <v>247</v>
      </c>
      <c r="G29" s="114"/>
      <c r="H29" s="96">
        <f t="shared" ref="H29:H51" si="1">+$F29*G29</f>
        <v>0</v>
      </c>
    </row>
    <row r="30" spans="2:11" s="49" customFormat="1" ht="78.75">
      <c r="B30" s="168">
        <f>+COUNT($B$28:B29)+1</f>
        <v>2</v>
      </c>
      <c r="C30" s="169"/>
      <c r="D30" s="170" t="s">
        <v>580</v>
      </c>
      <c r="E30" s="167" t="s">
        <v>53</v>
      </c>
      <c r="F30" s="167">
        <v>8</v>
      </c>
      <c r="G30" s="114"/>
      <c r="H30" s="96">
        <f t="shared" si="1"/>
        <v>0</v>
      </c>
    </row>
    <row r="31" spans="2:11" s="49" customFormat="1" ht="63">
      <c r="B31" s="168">
        <f>+COUNT($B$28:B30)+1</f>
        <v>3</v>
      </c>
      <c r="C31" s="169"/>
      <c r="D31" s="170" t="s">
        <v>581</v>
      </c>
      <c r="E31" s="167"/>
      <c r="F31" s="167"/>
      <c r="G31" s="114"/>
      <c r="H31" s="96"/>
    </row>
    <row r="32" spans="2:11" s="49" customFormat="1">
      <c r="B32" s="168"/>
      <c r="C32" s="169"/>
      <c r="D32" s="170" t="s">
        <v>424</v>
      </c>
      <c r="E32" s="167" t="s">
        <v>25</v>
      </c>
      <c r="F32" s="167">
        <v>87.03</v>
      </c>
      <c r="G32" s="114"/>
      <c r="H32" s="96">
        <f t="shared" si="1"/>
        <v>0</v>
      </c>
    </row>
    <row r="33" spans="2:8" s="49" customFormat="1">
      <c r="B33" s="168"/>
      <c r="C33" s="169"/>
      <c r="D33" s="170" t="s">
        <v>423</v>
      </c>
      <c r="E33" s="167" t="s">
        <v>25</v>
      </c>
      <c r="F33" s="167">
        <v>40.17</v>
      </c>
      <c r="G33" s="114"/>
      <c r="H33" s="96">
        <f t="shared" si="1"/>
        <v>0</v>
      </c>
    </row>
    <row r="34" spans="2:8" s="49" customFormat="1">
      <c r="B34" s="168"/>
      <c r="C34" s="169"/>
      <c r="D34" s="170" t="s">
        <v>422</v>
      </c>
      <c r="E34" s="167" t="s">
        <v>25</v>
      </c>
      <c r="F34" s="167">
        <v>6.69</v>
      </c>
      <c r="G34" s="114"/>
      <c r="H34" s="96">
        <f t="shared" si="1"/>
        <v>0</v>
      </c>
    </row>
    <row r="35" spans="2:8" s="49" customFormat="1" ht="63">
      <c r="B35" s="168">
        <f>+COUNT($B$28:B34)+1</f>
        <v>4</v>
      </c>
      <c r="C35" s="169"/>
      <c r="D35" s="170" t="s">
        <v>606</v>
      </c>
      <c r="E35" s="167"/>
      <c r="F35" s="167"/>
      <c r="G35" s="114"/>
      <c r="H35" s="96"/>
    </row>
    <row r="36" spans="2:8" s="49" customFormat="1">
      <c r="B36" s="168"/>
      <c r="C36" s="169"/>
      <c r="D36" s="170" t="s">
        <v>424</v>
      </c>
      <c r="E36" s="167" t="s">
        <v>25</v>
      </c>
      <c r="F36" s="167">
        <v>2.0299999999999998</v>
      </c>
      <c r="G36" s="114"/>
      <c r="H36" s="96">
        <f t="shared" si="1"/>
        <v>0</v>
      </c>
    </row>
    <row r="37" spans="2:8" s="49" customFormat="1">
      <c r="B37" s="168"/>
      <c r="C37" s="169"/>
      <c r="D37" s="170" t="s">
        <v>423</v>
      </c>
      <c r="E37" s="167" t="s">
        <v>25</v>
      </c>
      <c r="F37" s="167">
        <v>0.94</v>
      </c>
      <c r="G37" s="114"/>
      <c r="H37" s="96">
        <f t="shared" si="1"/>
        <v>0</v>
      </c>
    </row>
    <row r="38" spans="2:8" s="49" customFormat="1">
      <c r="B38" s="168"/>
      <c r="C38" s="169"/>
      <c r="D38" s="170" t="s">
        <v>422</v>
      </c>
      <c r="E38" s="167" t="s">
        <v>25</v>
      </c>
      <c r="F38" s="167">
        <v>0.16</v>
      </c>
      <c r="G38" s="114"/>
      <c r="H38" s="96">
        <f t="shared" si="1"/>
        <v>0</v>
      </c>
    </row>
    <row r="39" spans="2:8" s="49" customFormat="1" ht="157.5">
      <c r="B39" s="168">
        <f>+COUNT($B$28:B38)+1</f>
        <v>5</v>
      </c>
      <c r="C39" s="169"/>
      <c r="D39" s="170" t="s">
        <v>582</v>
      </c>
      <c r="E39" s="167" t="s">
        <v>53</v>
      </c>
      <c r="F39" s="167">
        <v>8</v>
      </c>
      <c r="G39" s="114"/>
      <c r="H39" s="96">
        <f t="shared" si="1"/>
        <v>0</v>
      </c>
    </row>
    <row r="40" spans="2:8" s="49" customFormat="1" ht="31.5">
      <c r="B40" s="168">
        <f>+COUNT($B$28:B39)+1</f>
        <v>6</v>
      </c>
      <c r="C40" s="169"/>
      <c r="D40" s="170" t="s">
        <v>583</v>
      </c>
      <c r="E40" s="167" t="s">
        <v>25</v>
      </c>
      <c r="F40" s="167">
        <v>128.79</v>
      </c>
      <c r="G40" s="114"/>
      <c r="H40" s="96">
        <f t="shared" si="1"/>
        <v>0</v>
      </c>
    </row>
    <row r="41" spans="2:8" s="49" customFormat="1" ht="31.5">
      <c r="B41" s="168">
        <f>+COUNT($B$28:B40)+1</f>
        <v>7</v>
      </c>
      <c r="C41" s="169"/>
      <c r="D41" s="170" t="s">
        <v>421</v>
      </c>
      <c r="E41" s="167" t="s">
        <v>24</v>
      </c>
      <c r="F41" s="167">
        <v>40.799999999999997</v>
      </c>
      <c r="G41" s="114"/>
      <c r="H41" s="96">
        <f t="shared" si="1"/>
        <v>0</v>
      </c>
    </row>
    <row r="42" spans="2:8" s="49" customFormat="1" ht="31.5">
      <c r="B42" s="168">
        <f>+COUNT($B$28:B41)+1</f>
        <v>8</v>
      </c>
      <c r="C42" s="169"/>
      <c r="D42" s="170" t="s">
        <v>420</v>
      </c>
      <c r="E42" s="167" t="s">
        <v>24</v>
      </c>
      <c r="F42" s="167">
        <v>40.799999999999997</v>
      </c>
      <c r="G42" s="114"/>
      <c r="H42" s="96">
        <f t="shared" si="1"/>
        <v>0</v>
      </c>
    </row>
    <row r="43" spans="2:8" s="49" customFormat="1" ht="47.25">
      <c r="B43" s="168">
        <f>+COUNT($B$28:B42)+1</f>
        <v>9</v>
      </c>
      <c r="C43" s="169"/>
      <c r="D43" s="170" t="s">
        <v>419</v>
      </c>
      <c r="E43" s="167" t="s">
        <v>25</v>
      </c>
      <c r="F43" s="167">
        <v>4.08</v>
      </c>
      <c r="G43" s="114"/>
      <c r="H43" s="96">
        <f t="shared" si="1"/>
        <v>0</v>
      </c>
    </row>
    <row r="44" spans="2:8" s="49" customFormat="1" ht="63">
      <c r="B44" s="168">
        <f>+COUNT($B$28:B43)+1</f>
        <v>10</v>
      </c>
      <c r="C44" s="169"/>
      <c r="D44" s="170" t="s">
        <v>418</v>
      </c>
      <c r="E44" s="167" t="s">
        <v>25</v>
      </c>
      <c r="F44" s="167">
        <v>29.58</v>
      </c>
      <c r="G44" s="114"/>
      <c r="H44" s="96">
        <f t="shared" si="1"/>
        <v>0</v>
      </c>
    </row>
    <row r="45" spans="2:8" s="49" customFormat="1" ht="47.25">
      <c r="B45" s="168">
        <f>+COUNT($B$28:B44)+1</f>
        <v>11</v>
      </c>
      <c r="C45" s="169"/>
      <c r="D45" s="170" t="s">
        <v>584</v>
      </c>
      <c r="E45" s="167" t="s">
        <v>25</v>
      </c>
      <c r="F45" s="167">
        <v>8.2200000000000006</v>
      </c>
      <c r="G45" s="114"/>
      <c r="H45" s="96">
        <f t="shared" si="1"/>
        <v>0</v>
      </c>
    </row>
    <row r="46" spans="2:8" s="49" customFormat="1" ht="78.75">
      <c r="B46" s="168">
        <f>+COUNT($B$28:B45)+1</f>
        <v>12</v>
      </c>
      <c r="C46" s="169"/>
      <c r="D46" s="170" t="s">
        <v>585</v>
      </c>
      <c r="E46" s="167" t="s">
        <v>25</v>
      </c>
      <c r="F46" s="167">
        <v>55.58</v>
      </c>
      <c r="G46" s="114"/>
      <c r="H46" s="96">
        <f t="shared" si="1"/>
        <v>0</v>
      </c>
    </row>
    <row r="47" spans="2:8" s="49" customFormat="1" ht="78.75">
      <c r="B47" s="168">
        <f>+COUNT($B$28:B46)+1</f>
        <v>13</v>
      </c>
      <c r="C47" s="169"/>
      <c r="D47" s="170" t="s">
        <v>586</v>
      </c>
      <c r="E47" s="167" t="s">
        <v>25</v>
      </c>
      <c r="F47" s="167">
        <v>37.049999999999997</v>
      </c>
      <c r="G47" s="114"/>
      <c r="H47" s="96">
        <f t="shared" si="1"/>
        <v>0</v>
      </c>
    </row>
    <row r="48" spans="2:8" s="49" customFormat="1" ht="94.5">
      <c r="B48" s="168">
        <f>+COUNT($B$28:B47)+1</f>
        <v>14</v>
      </c>
      <c r="C48" s="169"/>
      <c r="D48" s="170" t="s">
        <v>587</v>
      </c>
      <c r="E48" s="167" t="s">
        <v>24</v>
      </c>
      <c r="F48" s="167">
        <v>247</v>
      </c>
      <c r="G48" s="114"/>
      <c r="H48" s="96">
        <f t="shared" si="1"/>
        <v>0</v>
      </c>
    </row>
    <row r="49" spans="2:10" s="49" customFormat="1" ht="31.5">
      <c r="B49" s="168">
        <f>+COUNT($B$28:B48)+1</f>
        <v>15</v>
      </c>
      <c r="C49" s="169"/>
      <c r="D49" s="170" t="s">
        <v>607</v>
      </c>
      <c r="E49" s="167" t="s">
        <v>24</v>
      </c>
      <c r="F49" s="167">
        <v>247</v>
      </c>
      <c r="G49" s="114"/>
      <c r="H49" s="96">
        <f t="shared" si="1"/>
        <v>0</v>
      </c>
    </row>
    <row r="50" spans="2:10" s="49" customFormat="1" ht="78.75">
      <c r="B50" s="168">
        <f>+COUNT($B$28:B49)+1</f>
        <v>16</v>
      </c>
      <c r="C50" s="169"/>
      <c r="D50" s="170" t="s">
        <v>589</v>
      </c>
      <c r="E50" s="167" t="s">
        <v>24</v>
      </c>
      <c r="F50" s="167">
        <v>251.94</v>
      </c>
      <c r="G50" s="114"/>
      <c r="H50" s="96">
        <f t="shared" si="1"/>
        <v>0</v>
      </c>
    </row>
    <row r="51" spans="2:10" s="49" customFormat="1" ht="78.75">
      <c r="B51" s="168">
        <f>+COUNT($B$28:B50)+1</f>
        <v>17</v>
      </c>
      <c r="C51" s="169"/>
      <c r="D51" s="170" t="s">
        <v>590</v>
      </c>
      <c r="E51" s="167" t="s">
        <v>53</v>
      </c>
      <c r="F51" s="167">
        <v>65</v>
      </c>
      <c r="G51" s="114"/>
      <c r="H51" s="96">
        <f t="shared" si="1"/>
        <v>0</v>
      </c>
    </row>
    <row r="52" spans="2:10" s="49" customFormat="1" ht="15.75" customHeight="1">
      <c r="B52" s="101"/>
      <c r="C52" s="102"/>
      <c r="D52" s="103"/>
      <c r="E52" s="104"/>
      <c r="F52" s="105"/>
      <c r="G52" s="41"/>
      <c r="H52" s="106"/>
    </row>
    <row r="53" spans="2:10" s="49" customFormat="1" ht="16.5" thickBot="1">
      <c r="B53" s="107"/>
      <c r="C53" s="108"/>
      <c r="D53" s="108"/>
      <c r="E53" s="109"/>
      <c r="F53" s="109"/>
      <c r="G53" s="8" t="str">
        <f>C27&amp;" SKUPAJ:"</f>
        <v>ZEMELJSKA DELA SKUPAJ:</v>
      </c>
      <c r="H53" s="110">
        <f>SUM(H$29:H$51)</f>
        <v>0</v>
      </c>
    </row>
    <row r="54" spans="2:10" s="49" customFormat="1">
      <c r="B54" s="111"/>
      <c r="C54" s="102"/>
      <c r="D54" s="112"/>
      <c r="E54" s="113"/>
      <c r="F54" s="105"/>
      <c r="G54" s="41"/>
      <c r="H54" s="106"/>
      <c r="J54" s="50"/>
    </row>
    <row r="55" spans="2:10" s="49" customFormat="1">
      <c r="B55" s="91" t="s">
        <v>46</v>
      </c>
      <c r="C55" s="176" t="s">
        <v>393</v>
      </c>
      <c r="D55" s="176"/>
      <c r="E55" s="92"/>
      <c r="F55" s="93"/>
      <c r="G55" s="6"/>
      <c r="H55" s="94"/>
      <c r="J55" s="50"/>
    </row>
    <row r="56" spans="2:10" s="49" customFormat="1">
      <c r="B56" s="95"/>
      <c r="C56" s="178"/>
      <c r="D56" s="178"/>
      <c r="E56" s="178"/>
      <c r="F56" s="178"/>
      <c r="G56" s="7"/>
      <c r="H56" s="96"/>
    </row>
    <row r="57" spans="2:10" s="49" customFormat="1" ht="78.75">
      <c r="B57" s="168">
        <f>+COUNT($B$56:B56)+1</f>
        <v>1</v>
      </c>
      <c r="C57" s="169"/>
      <c r="D57" s="170" t="s">
        <v>415</v>
      </c>
      <c r="E57" s="167" t="s">
        <v>53</v>
      </c>
      <c r="F57" s="167">
        <v>51</v>
      </c>
      <c r="G57" s="114"/>
      <c r="H57" s="96">
        <f t="shared" ref="H57:H66" si="2">+$F57*G57</f>
        <v>0</v>
      </c>
      <c r="J57" s="50"/>
    </row>
    <row r="58" spans="2:10" s="49" customFormat="1" ht="189">
      <c r="B58" s="168">
        <f>+COUNT($B$56:B57)+1</f>
        <v>2</v>
      </c>
      <c r="C58" s="169"/>
      <c r="D58" s="170" t="s">
        <v>608</v>
      </c>
      <c r="E58" s="167" t="s">
        <v>413</v>
      </c>
      <c r="F58" s="167">
        <v>1</v>
      </c>
      <c r="G58" s="114"/>
      <c r="H58" s="96">
        <f t="shared" si="2"/>
        <v>0</v>
      </c>
      <c r="J58" s="50"/>
    </row>
    <row r="59" spans="2:10" s="49" customFormat="1" ht="31.5">
      <c r="B59" s="168">
        <f>+COUNT($B$56:B58)+1</f>
        <v>3</v>
      </c>
      <c r="C59" s="169"/>
      <c r="D59" s="170" t="s">
        <v>412</v>
      </c>
      <c r="E59" s="167" t="s">
        <v>53</v>
      </c>
      <c r="F59" s="167">
        <v>51</v>
      </c>
      <c r="G59" s="114"/>
      <c r="H59" s="96">
        <f t="shared" si="2"/>
        <v>0</v>
      </c>
      <c r="J59" s="50"/>
    </row>
    <row r="60" spans="2:10" s="49" customFormat="1" ht="110.25">
      <c r="B60" s="168">
        <f>+COUNT($B$56:B59)+1</f>
        <v>4</v>
      </c>
      <c r="C60" s="169"/>
      <c r="D60" s="170" t="s">
        <v>409</v>
      </c>
      <c r="E60" s="167" t="s">
        <v>53</v>
      </c>
      <c r="F60" s="167">
        <v>8</v>
      </c>
      <c r="G60" s="114"/>
      <c r="H60" s="96">
        <f t="shared" si="2"/>
        <v>0</v>
      </c>
      <c r="J60" s="50"/>
    </row>
    <row r="61" spans="2:10" s="49" customFormat="1" ht="31.5">
      <c r="B61" s="168">
        <f>+COUNT($B$56:B60)+1</f>
        <v>5</v>
      </c>
      <c r="C61" s="169"/>
      <c r="D61" s="170" t="s">
        <v>603</v>
      </c>
      <c r="E61" s="167" t="s">
        <v>53</v>
      </c>
      <c r="F61" s="167">
        <v>51</v>
      </c>
      <c r="G61" s="114"/>
      <c r="H61" s="96">
        <f t="shared" si="2"/>
        <v>0</v>
      </c>
      <c r="J61" s="50"/>
    </row>
    <row r="62" spans="2:10" s="49" customFormat="1" ht="47.25">
      <c r="B62" s="168">
        <f>+COUNT($B$56:B61)+1</f>
        <v>6</v>
      </c>
      <c r="C62" s="169"/>
      <c r="D62" s="170" t="s">
        <v>604</v>
      </c>
      <c r="E62" s="167" t="s">
        <v>53</v>
      </c>
      <c r="F62" s="167">
        <v>51</v>
      </c>
      <c r="G62" s="114"/>
      <c r="H62" s="96">
        <f t="shared" si="2"/>
        <v>0</v>
      </c>
      <c r="J62" s="50"/>
    </row>
    <row r="63" spans="2:10" s="49" customFormat="1" ht="47.25">
      <c r="B63" s="168">
        <f>+COUNT($B$56:B62)+1</f>
        <v>7</v>
      </c>
      <c r="C63" s="169"/>
      <c r="D63" s="170" t="s">
        <v>404</v>
      </c>
      <c r="E63" s="167" t="s">
        <v>382</v>
      </c>
      <c r="F63" s="167">
        <v>5</v>
      </c>
      <c r="G63" s="114"/>
      <c r="H63" s="96">
        <f t="shared" si="2"/>
        <v>0</v>
      </c>
      <c r="J63" s="50"/>
    </row>
    <row r="64" spans="2:10" s="49" customFormat="1" ht="63">
      <c r="B64" s="168">
        <f>+COUNT($B$56:B63)+1</f>
        <v>8</v>
      </c>
      <c r="C64" s="169"/>
      <c r="D64" s="170" t="s">
        <v>403</v>
      </c>
      <c r="E64" s="167" t="s">
        <v>382</v>
      </c>
      <c r="F64" s="167">
        <v>5</v>
      </c>
      <c r="G64" s="114"/>
      <c r="H64" s="96">
        <f t="shared" si="2"/>
        <v>0</v>
      </c>
      <c r="J64" s="50"/>
    </row>
    <row r="65" spans="2:10" s="49" customFormat="1" ht="31.5">
      <c r="B65" s="168">
        <f>+COUNT($B$56:B64)+1</f>
        <v>9</v>
      </c>
      <c r="C65" s="169"/>
      <c r="D65" s="170" t="s">
        <v>402</v>
      </c>
      <c r="E65" s="167" t="s">
        <v>382</v>
      </c>
      <c r="F65" s="167">
        <v>4</v>
      </c>
      <c r="G65" s="114"/>
      <c r="H65" s="96">
        <f t="shared" si="2"/>
        <v>0</v>
      </c>
      <c r="J65" s="50"/>
    </row>
    <row r="66" spans="2:10" s="49" customFormat="1" ht="31.5">
      <c r="B66" s="168">
        <f>+COUNT($B$56:B65)+1</f>
        <v>10</v>
      </c>
      <c r="C66" s="169"/>
      <c r="D66" s="170" t="s">
        <v>401</v>
      </c>
      <c r="E66" s="167" t="s">
        <v>382</v>
      </c>
      <c r="F66" s="167">
        <v>2</v>
      </c>
      <c r="G66" s="114"/>
      <c r="H66" s="96">
        <f t="shared" si="2"/>
        <v>0</v>
      </c>
      <c r="J66" s="50"/>
    </row>
    <row r="67" spans="2:10" s="49" customFormat="1" ht="15.75" customHeight="1">
      <c r="B67" s="101"/>
      <c r="C67" s="102"/>
      <c r="D67" s="103"/>
      <c r="E67" s="104"/>
      <c r="F67" s="105"/>
      <c r="G67" s="41"/>
      <c r="H67" s="106"/>
    </row>
    <row r="68" spans="2:10" s="49" customFormat="1" ht="16.5" thickBot="1">
      <c r="B68" s="107"/>
      <c r="C68" s="108"/>
      <c r="D68" s="108"/>
      <c r="E68" s="109"/>
      <c r="F68" s="109"/>
      <c r="G68" s="8" t="str">
        <f>C55&amp;" SKUPAJ:"</f>
        <v>GRADBENA DELA SKUPAJ:</v>
      </c>
      <c r="H68" s="110">
        <f>SUM(H$57:H$66)</f>
        <v>0</v>
      </c>
    </row>
  </sheetData>
  <sheetProtection algorithmName="SHA-512" hashValue="sUQHBtDwdg5VmlXEcdNpZGcjDYmfOQXnWJ8UE8sGq4XkiENqBCNUOJ/FEluOEWBj9CVn+k2JUx+LNziBoju6cw==" saltValue="NjIlSDP2FIFKUOH+nZ1pNw==" spinCount="100000" sheet="1" objects="1" scenarios="1"/>
  <mergeCells count="8">
    <mergeCell ref="C55:D55"/>
    <mergeCell ref="C56:F56"/>
    <mergeCell ref="B16:F16"/>
    <mergeCell ref="C18:D18"/>
    <mergeCell ref="C19:F19"/>
    <mergeCell ref="C24:E24"/>
    <mergeCell ref="C27:D27"/>
    <mergeCell ref="C28:F28"/>
  </mergeCells>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rowBreaks count="2" manualBreakCount="2">
    <brk id="38" min="1" max="7" man="1"/>
    <brk id="53" min="1" max="7" man="1"/>
  </rowBreaks>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AA71C-AEC3-4CB7-8342-7C750B9C8BD3}">
  <sheetPr>
    <tabColor rgb="FFFF0000"/>
  </sheetPr>
  <dimension ref="B1:K60"/>
  <sheetViews>
    <sheetView view="pageBreakPreview" zoomScaleNormal="100" zoomScaleSheetLayoutView="100" workbookViewId="0">
      <selection activeCell="E4" sqref="E4"/>
    </sheetView>
  </sheetViews>
  <sheetFormatPr defaultColWidth="9.140625" defaultRowHeight="15.75"/>
  <cols>
    <col min="1" max="1" width="9.140625" style="50"/>
    <col min="2" max="3" width="10.7109375" style="52" customWidth="1"/>
    <col min="4" max="4" width="47.7109375" style="166" customWidth="1"/>
    <col min="5" max="5" width="14.7109375" style="47" customWidth="1"/>
    <col min="6" max="6" width="12.7109375" style="47" customWidth="1"/>
    <col min="7" max="7" width="15.7109375" style="1" customWidth="1"/>
    <col min="8" max="8" width="15.7109375" style="48" customWidth="1"/>
    <col min="9" max="9" width="11.5703125" style="49" bestFit="1" customWidth="1"/>
    <col min="10" max="10" width="10.140625" style="50" bestFit="1" customWidth="1"/>
    <col min="11" max="12" width="9.140625" style="50"/>
    <col min="13" max="13" width="9.140625" style="50" customWidth="1"/>
    <col min="14" max="16384" width="9.140625" style="50"/>
  </cols>
  <sheetData>
    <row r="1" spans="2:10">
      <c r="B1" s="45" t="s">
        <v>445</v>
      </c>
      <c r="C1" s="46" t="str">
        <f ca="1">MID(CELL("filename",A1),FIND("]",CELL("filename",A1))+1,255)</f>
        <v>KANAL K3</v>
      </c>
    </row>
    <row r="3" spans="2:10">
      <c r="B3" s="51" t="s">
        <v>14</v>
      </c>
    </row>
    <row r="4" spans="2:10">
      <c r="B4" s="53" t="str">
        <f ca="1">"REKAPITULACIJA "&amp;C1</f>
        <v>REKAPITULACIJA KANAL K3</v>
      </c>
      <c r="C4" s="54"/>
      <c r="D4" s="54"/>
      <c r="E4" s="55"/>
      <c r="F4" s="55"/>
      <c r="G4" s="2"/>
      <c r="H4" s="167"/>
      <c r="I4" s="57"/>
    </row>
    <row r="5" spans="2:10">
      <c r="B5" s="58"/>
      <c r="C5" s="59"/>
      <c r="D5" s="60"/>
      <c r="H5" s="61"/>
      <c r="I5" s="62"/>
      <c r="J5" s="63"/>
    </row>
    <row r="6" spans="2:10">
      <c r="B6" s="64" t="s">
        <v>48</v>
      </c>
      <c r="D6" s="65" t="str">
        <f>VLOOKUP(B6,$B$14:$H$9808,2,FALSE)</f>
        <v>PRIPRAVLJALNA IN ZAKLJUČNA DELA</v>
      </c>
      <c r="E6" s="66"/>
      <c r="F6" s="48"/>
      <c r="H6" s="67">
        <f>VLOOKUP($D6&amp;" SKUPAJ:",$G$14:H$9872,2,FALSE)</f>
        <v>0</v>
      </c>
      <c r="I6" s="68"/>
      <c r="J6" s="69"/>
    </row>
    <row r="7" spans="2:10">
      <c r="B7" s="64"/>
      <c r="D7" s="65"/>
      <c r="E7" s="66"/>
      <c r="F7" s="48"/>
      <c r="H7" s="67"/>
      <c r="I7" s="70"/>
      <c r="J7" s="71"/>
    </row>
    <row r="8" spans="2:10">
      <c r="B8" s="64" t="s">
        <v>49</v>
      </c>
      <c r="D8" s="65" t="str">
        <f>VLOOKUP(B8,$B$14:$H$9808,2,FALSE)</f>
        <v>ZEMELJSKA DELA</v>
      </c>
      <c r="E8" s="66"/>
      <c r="F8" s="48"/>
      <c r="H8" s="67">
        <f>VLOOKUP($D8&amp;" SKUPAJ:",$G$14:H$9872,2,FALSE)</f>
        <v>0</v>
      </c>
      <c r="I8" s="72"/>
      <c r="J8" s="73"/>
    </row>
    <row r="9" spans="2:10">
      <c r="B9" s="64"/>
      <c r="D9" s="65"/>
      <c r="E9" s="66"/>
      <c r="F9" s="48"/>
      <c r="H9" s="67"/>
      <c r="I9" s="57"/>
    </row>
    <row r="10" spans="2:10">
      <c r="B10" s="64" t="s">
        <v>46</v>
      </c>
      <c r="D10" s="65" t="str">
        <f>VLOOKUP(B10,$B$14:$H$9808,2,FALSE)</f>
        <v>GRADBENA DELA</v>
      </c>
      <c r="E10" s="66"/>
      <c r="F10" s="48"/>
      <c r="H10" s="67">
        <f>VLOOKUP($D10&amp;" SKUPAJ:",$G$14:H$9872,2,FALSE)</f>
        <v>0</v>
      </c>
    </row>
    <row r="11" spans="2:10" s="49" customFormat="1" ht="16.5" thickBot="1">
      <c r="B11" s="74"/>
      <c r="C11" s="75"/>
      <c r="D11" s="76"/>
      <c r="E11" s="77"/>
      <c r="F11" s="78"/>
      <c r="G11" s="3"/>
      <c r="H11" s="79"/>
    </row>
    <row r="12" spans="2:10" s="49" customFormat="1" ht="16.5" thickTop="1">
      <c r="B12" s="80"/>
      <c r="C12" s="81"/>
      <c r="D12" s="82"/>
      <c r="E12" s="83"/>
      <c r="F12" s="84"/>
      <c r="G12" s="4" t="str">
        <f ca="1">"SKUPAJ "&amp;C1&amp;" (BREZ DDV):"</f>
        <v>SKUPAJ KANAL K3 (BREZ DDV):</v>
      </c>
      <c r="H12" s="85">
        <f>SUM(H6:H10)</f>
        <v>0</v>
      </c>
    </row>
    <row r="14" spans="2:10" s="49" customFormat="1" ht="16.5" thickBot="1">
      <c r="B14" s="86" t="s">
        <v>0</v>
      </c>
      <c r="C14" s="87" t="s">
        <v>1</v>
      </c>
      <c r="D14" s="88" t="s">
        <v>2</v>
      </c>
      <c r="E14" s="89" t="s">
        <v>3</v>
      </c>
      <c r="F14" s="89" t="s">
        <v>4</v>
      </c>
      <c r="G14" s="5" t="s">
        <v>5</v>
      </c>
      <c r="H14" s="89" t="s">
        <v>6</v>
      </c>
    </row>
    <row r="16" spans="2:10">
      <c r="B16" s="177"/>
      <c r="C16" s="177"/>
      <c r="D16" s="177"/>
      <c r="E16" s="177"/>
      <c r="F16" s="177"/>
      <c r="G16" s="42"/>
      <c r="H16" s="90"/>
    </row>
    <row r="18" spans="2:11" s="49" customFormat="1">
      <c r="B18" s="91" t="s">
        <v>48</v>
      </c>
      <c r="C18" s="176" t="s">
        <v>436</v>
      </c>
      <c r="D18" s="176"/>
      <c r="E18" s="92"/>
      <c r="F18" s="93"/>
      <c r="G18" s="6"/>
      <c r="H18" s="94"/>
    </row>
    <row r="19" spans="2:11" s="49" customFormat="1">
      <c r="B19" s="95"/>
      <c r="C19" s="178"/>
      <c r="D19" s="178"/>
      <c r="E19" s="178"/>
      <c r="F19" s="178"/>
      <c r="G19" s="7"/>
      <c r="H19" s="96"/>
    </row>
    <row r="20" spans="2:11" s="49" customFormat="1" ht="94.5">
      <c r="B20" s="168">
        <f>+COUNT($B$19:B19)+1</f>
        <v>1</v>
      </c>
      <c r="C20" s="169"/>
      <c r="D20" s="170" t="s">
        <v>575</v>
      </c>
      <c r="E20" s="167" t="s">
        <v>53</v>
      </c>
      <c r="F20" s="167">
        <v>7</v>
      </c>
      <c r="G20" s="114"/>
      <c r="H20" s="96">
        <f t="shared" ref="H20:H22" si="0">+$F20*G20</f>
        <v>0</v>
      </c>
      <c r="K20" s="47"/>
    </row>
    <row r="21" spans="2:11" s="49" customFormat="1" ht="31.5">
      <c r="B21" s="168">
        <f>+COUNT($B$19:B20)+1</f>
        <v>2</v>
      </c>
      <c r="C21" s="169"/>
      <c r="D21" s="170" t="s">
        <v>576</v>
      </c>
      <c r="E21" s="167" t="s">
        <v>413</v>
      </c>
      <c r="F21" s="167">
        <v>2</v>
      </c>
      <c r="G21" s="114"/>
      <c r="H21" s="96">
        <f t="shared" si="0"/>
        <v>0</v>
      </c>
      <c r="K21" s="47"/>
    </row>
    <row r="22" spans="2:11" s="49" customFormat="1" ht="47.25">
      <c r="B22" s="168">
        <f>+COUNT($B$19:B21)+1</f>
        <v>3</v>
      </c>
      <c r="C22" s="169"/>
      <c r="D22" s="170" t="s">
        <v>431</v>
      </c>
      <c r="E22" s="167" t="s">
        <v>413</v>
      </c>
      <c r="F22" s="167">
        <v>2</v>
      </c>
      <c r="G22" s="114"/>
      <c r="H22" s="96">
        <f t="shared" si="0"/>
        <v>0</v>
      </c>
      <c r="K22" s="47"/>
    </row>
    <row r="23" spans="2:11" s="49" customFormat="1">
      <c r="B23" s="101"/>
      <c r="C23" s="179"/>
      <c r="D23" s="179"/>
      <c r="E23" s="179"/>
      <c r="F23" s="105"/>
      <c r="G23" s="41"/>
      <c r="H23" s="106"/>
    </row>
    <row r="24" spans="2:11" s="49" customFormat="1" ht="16.5" thickBot="1">
      <c r="B24" s="107"/>
      <c r="C24" s="108"/>
      <c r="D24" s="108"/>
      <c r="E24" s="109"/>
      <c r="F24" s="109"/>
      <c r="G24" s="8" t="str">
        <f>C18&amp;" SKUPAJ:"</f>
        <v>PRIPRAVLJALNA IN ZAKLJUČNA DELA SKUPAJ:</v>
      </c>
      <c r="H24" s="110">
        <f>SUM(H$20:H$22)</f>
        <v>0</v>
      </c>
    </row>
    <row r="25" spans="2:11" s="49" customFormat="1">
      <c r="B25" s="101"/>
      <c r="C25" s="102"/>
      <c r="D25" s="103"/>
      <c r="E25" s="104"/>
      <c r="F25" s="105"/>
      <c r="G25" s="41"/>
      <c r="H25" s="106"/>
    </row>
    <row r="26" spans="2:11" s="49" customFormat="1">
      <c r="B26" s="91" t="s">
        <v>49</v>
      </c>
      <c r="C26" s="176" t="s">
        <v>70</v>
      </c>
      <c r="D26" s="176"/>
      <c r="E26" s="92"/>
      <c r="F26" s="93"/>
      <c r="G26" s="6"/>
      <c r="H26" s="94"/>
    </row>
    <row r="27" spans="2:11" s="49" customFormat="1">
      <c r="B27" s="95"/>
      <c r="C27" s="178"/>
      <c r="D27" s="178"/>
      <c r="E27" s="178"/>
      <c r="F27" s="178"/>
      <c r="G27" s="7"/>
      <c r="H27" s="96"/>
    </row>
    <row r="28" spans="2:11" s="49" customFormat="1" ht="63">
      <c r="B28" s="168">
        <f>+COUNT($B$27:B27)+1</f>
        <v>1</v>
      </c>
      <c r="C28" s="169"/>
      <c r="D28" s="170" t="s">
        <v>581</v>
      </c>
      <c r="E28" s="167"/>
      <c r="F28" s="167"/>
      <c r="G28" s="114"/>
      <c r="H28" s="96"/>
    </row>
    <row r="29" spans="2:11" s="49" customFormat="1">
      <c r="B29" s="168"/>
      <c r="C29" s="169"/>
      <c r="D29" s="170" t="s">
        <v>424</v>
      </c>
      <c r="E29" s="167" t="s">
        <v>25</v>
      </c>
      <c r="F29" s="167">
        <v>9.5</v>
      </c>
      <c r="G29" s="114"/>
      <c r="H29" s="96">
        <f t="shared" ref="H29:H42" si="1">+$F29*G29</f>
        <v>0</v>
      </c>
    </row>
    <row r="30" spans="2:11" s="49" customFormat="1">
      <c r="B30" s="168"/>
      <c r="C30" s="169"/>
      <c r="D30" s="170" t="s">
        <v>423</v>
      </c>
      <c r="E30" s="167" t="s">
        <v>25</v>
      </c>
      <c r="F30" s="167">
        <v>4.4000000000000004</v>
      </c>
      <c r="G30" s="114"/>
      <c r="H30" s="96"/>
    </row>
    <row r="31" spans="2:11" s="49" customFormat="1">
      <c r="B31" s="168"/>
      <c r="C31" s="169"/>
      <c r="D31" s="170" t="s">
        <v>422</v>
      </c>
      <c r="E31" s="167" t="s">
        <v>25</v>
      </c>
      <c r="F31" s="167">
        <v>0.7</v>
      </c>
      <c r="G31" s="114"/>
      <c r="H31" s="96">
        <f t="shared" si="1"/>
        <v>0</v>
      </c>
    </row>
    <row r="32" spans="2:11" s="49" customFormat="1" ht="63">
      <c r="B32" s="168">
        <f>+COUNT($B$27:B31)+1</f>
        <v>2</v>
      </c>
      <c r="C32" s="169"/>
      <c r="D32" s="170" t="s">
        <v>606</v>
      </c>
      <c r="E32" s="167"/>
      <c r="F32" s="167"/>
      <c r="G32" s="114"/>
      <c r="H32" s="96"/>
    </row>
    <row r="33" spans="2:10" s="49" customFormat="1">
      <c r="B33" s="168">
        <f>+COUNT($B$27:B32)+1</f>
        <v>3</v>
      </c>
      <c r="C33" s="169"/>
      <c r="D33" s="170" t="s">
        <v>424</v>
      </c>
      <c r="E33" s="167" t="s">
        <v>25</v>
      </c>
      <c r="F33" s="167">
        <v>0.33</v>
      </c>
      <c r="G33" s="114"/>
      <c r="H33" s="96">
        <f t="shared" si="1"/>
        <v>0</v>
      </c>
    </row>
    <row r="34" spans="2:10" s="49" customFormat="1">
      <c r="B34" s="168">
        <f>+COUNT($B$27:B33)+1</f>
        <v>4</v>
      </c>
      <c r="C34" s="169"/>
      <c r="D34" s="170" t="s">
        <v>423</v>
      </c>
      <c r="E34" s="167" t="s">
        <v>25</v>
      </c>
      <c r="F34" s="167">
        <v>0.15</v>
      </c>
      <c r="G34" s="114"/>
      <c r="H34" s="96"/>
    </row>
    <row r="35" spans="2:10" s="49" customFormat="1">
      <c r="B35" s="168"/>
      <c r="C35" s="169"/>
      <c r="D35" s="170" t="s">
        <v>422</v>
      </c>
      <c r="E35" s="167" t="s">
        <v>25</v>
      </c>
      <c r="F35" s="167">
        <v>0.1</v>
      </c>
      <c r="G35" s="114"/>
      <c r="H35" s="96">
        <f t="shared" si="1"/>
        <v>0</v>
      </c>
    </row>
    <row r="36" spans="2:10" s="49" customFormat="1" ht="157.5">
      <c r="B36" s="168"/>
      <c r="C36" s="169"/>
      <c r="D36" s="170" t="s">
        <v>582</v>
      </c>
      <c r="E36" s="167" t="s">
        <v>53</v>
      </c>
      <c r="F36" s="167">
        <v>7</v>
      </c>
      <c r="G36" s="114"/>
      <c r="H36" s="96">
        <f t="shared" si="1"/>
        <v>0</v>
      </c>
    </row>
    <row r="37" spans="2:10" s="49" customFormat="1" ht="31.5">
      <c r="B37" s="168"/>
      <c r="C37" s="169"/>
      <c r="D37" s="170" t="s">
        <v>583</v>
      </c>
      <c r="E37" s="167" t="s">
        <v>25</v>
      </c>
      <c r="F37" s="167">
        <v>3.72</v>
      </c>
      <c r="G37" s="114"/>
      <c r="H37" s="96">
        <f t="shared" si="1"/>
        <v>0</v>
      </c>
    </row>
    <row r="38" spans="2:10" s="49" customFormat="1" ht="31.5">
      <c r="B38" s="168">
        <f>+COUNT($B$27:B37)+1</f>
        <v>5</v>
      </c>
      <c r="C38" s="169"/>
      <c r="D38" s="170" t="s">
        <v>421</v>
      </c>
      <c r="E38" s="167" t="s">
        <v>24</v>
      </c>
      <c r="F38" s="167">
        <v>5.6</v>
      </c>
      <c r="G38" s="114"/>
      <c r="H38" s="96">
        <f t="shared" si="1"/>
        <v>0</v>
      </c>
    </row>
    <row r="39" spans="2:10" s="49" customFormat="1" ht="31.5">
      <c r="B39" s="168">
        <f>+COUNT($B$27:B38)+1</f>
        <v>6</v>
      </c>
      <c r="C39" s="169"/>
      <c r="D39" s="170" t="s">
        <v>420</v>
      </c>
      <c r="E39" s="167" t="s">
        <v>24</v>
      </c>
      <c r="F39" s="167">
        <v>5.6</v>
      </c>
      <c r="G39" s="114"/>
      <c r="H39" s="96">
        <f t="shared" si="1"/>
        <v>0</v>
      </c>
    </row>
    <row r="40" spans="2:10" s="49" customFormat="1" ht="47.25">
      <c r="B40" s="168">
        <f>+COUNT($B$27:B39)+1</f>
        <v>7</v>
      </c>
      <c r="C40" s="169"/>
      <c r="D40" s="170" t="s">
        <v>419</v>
      </c>
      <c r="E40" s="167" t="s">
        <v>25</v>
      </c>
      <c r="F40" s="167">
        <v>0.56000000000000005</v>
      </c>
      <c r="G40" s="114"/>
      <c r="H40" s="96">
        <f t="shared" si="1"/>
        <v>0</v>
      </c>
    </row>
    <row r="41" spans="2:10" s="49" customFormat="1" ht="63">
      <c r="B41" s="168">
        <f>+COUNT($B$27:B40)+1</f>
        <v>8</v>
      </c>
      <c r="C41" s="169"/>
      <c r="D41" s="170" t="s">
        <v>418</v>
      </c>
      <c r="E41" s="167" t="s">
        <v>25</v>
      </c>
      <c r="F41" s="167">
        <v>2.94</v>
      </c>
      <c r="G41" s="114"/>
      <c r="H41" s="96">
        <f t="shared" si="1"/>
        <v>0</v>
      </c>
    </row>
    <row r="42" spans="2:10" s="49" customFormat="1" ht="63">
      <c r="B42" s="168">
        <f>+COUNT($B$27:B41)+1</f>
        <v>9</v>
      </c>
      <c r="C42" s="169"/>
      <c r="D42" s="170" t="s">
        <v>439</v>
      </c>
      <c r="E42" s="167" t="s">
        <v>25</v>
      </c>
      <c r="F42" s="167">
        <v>11.46</v>
      </c>
      <c r="G42" s="114"/>
      <c r="H42" s="96">
        <f t="shared" si="1"/>
        <v>0</v>
      </c>
    </row>
    <row r="43" spans="2:10" s="49" customFormat="1" ht="15.75" customHeight="1">
      <c r="B43" s="101"/>
      <c r="C43" s="102"/>
      <c r="D43" s="103"/>
      <c r="E43" s="104"/>
      <c r="F43" s="105"/>
      <c r="G43" s="41"/>
      <c r="H43" s="106"/>
    </row>
    <row r="44" spans="2:10" s="49" customFormat="1" ht="16.5" thickBot="1">
      <c r="B44" s="107"/>
      <c r="C44" s="108"/>
      <c r="D44" s="108"/>
      <c r="E44" s="109"/>
      <c r="F44" s="109"/>
      <c r="G44" s="8" t="str">
        <f>C26&amp;" SKUPAJ:"</f>
        <v>ZEMELJSKA DELA SKUPAJ:</v>
      </c>
      <c r="H44" s="110">
        <f>SUM(H$28:H$42)</f>
        <v>0</v>
      </c>
    </row>
    <row r="45" spans="2:10" s="49" customFormat="1">
      <c r="B45" s="111"/>
      <c r="C45" s="102"/>
      <c r="D45" s="112"/>
      <c r="E45" s="113"/>
      <c r="F45" s="105"/>
      <c r="G45" s="41"/>
      <c r="H45" s="106"/>
      <c r="J45" s="50"/>
    </row>
    <row r="46" spans="2:10" s="49" customFormat="1">
      <c r="B46" s="91" t="s">
        <v>46</v>
      </c>
      <c r="C46" s="176" t="s">
        <v>393</v>
      </c>
      <c r="D46" s="176"/>
      <c r="E46" s="92"/>
      <c r="F46" s="93"/>
      <c r="G46" s="6"/>
      <c r="H46" s="94"/>
      <c r="J46" s="50"/>
    </row>
    <row r="47" spans="2:10" s="49" customFormat="1">
      <c r="B47" s="95"/>
      <c r="C47" s="178"/>
      <c r="D47" s="178"/>
      <c r="E47" s="178"/>
      <c r="F47" s="178"/>
      <c r="G47" s="7"/>
      <c r="H47" s="96"/>
    </row>
    <row r="48" spans="2:10" s="49" customFormat="1" ht="78.75">
      <c r="B48" s="168">
        <f>+COUNT($B$47:B47)+1</f>
        <v>1</v>
      </c>
      <c r="C48" s="169"/>
      <c r="D48" s="170" t="s">
        <v>438</v>
      </c>
      <c r="E48" s="167" t="s">
        <v>53</v>
      </c>
      <c r="F48" s="167">
        <v>7</v>
      </c>
      <c r="G48" s="114"/>
      <c r="H48" s="96">
        <f t="shared" ref="H48:H58" si="2">+$F48*G48</f>
        <v>0</v>
      </c>
      <c r="J48" s="50"/>
    </row>
    <row r="49" spans="2:10" s="49" customFormat="1" ht="189">
      <c r="B49" s="168">
        <f>+COUNT($B$47:B48)+1</f>
        <v>2</v>
      </c>
      <c r="C49" s="169"/>
      <c r="D49" s="170" t="s">
        <v>609</v>
      </c>
      <c r="E49" s="167" t="s">
        <v>413</v>
      </c>
      <c r="F49" s="167">
        <v>1</v>
      </c>
      <c r="G49" s="114"/>
      <c r="H49" s="96">
        <f t="shared" si="2"/>
        <v>0</v>
      </c>
      <c r="J49" s="50"/>
    </row>
    <row r="50" spans="2:10" s="49" customFormat="1" ht="31.5">
      <c r="B50" s="168">
        <f>+COUNT($B$47:B49)+1</f>
        <v>3</v>
      </c>
      <c r="C50" s="169"/>
      <c r="D50" s="170" t="s">
        <v>412</v>
      </c>
      <c r="E50" s="167" t="s">
        <v>53</v>
      </c>
      <c r="F50" s="167">
        <v>7</v>
      </c>
      <c r="G50" s="114"/>
      <c r="H50" s="96">
        <f t="shared" si="2"/>
        <v>0</v>
      </c>
      <c r="J50" s="50"/>
    </row>
    <row r="51" spans="2:10" s="49" customFormat="1" ht="94.5">
      <c r="B51" s="168">
        <f>+COUNT($B$47:B50)+1</f>
        <v>4</v>
      </c>
      <c r="C51" s="169"/>
      <c r="D51" s="170" t="s">
        <v>410</v>
      </c>
      <c r="E51" s="167" t="s">
        <v>53</v>
      </c>
      <c r="F51" s="167">
        <v>4</v>
      </c>
      <c r="G51" s="114"/>
      <c r="H51" s="96">
        <f t="shared" si="2"/>
        <v>0</v>
      </c>
      <c r="J51" s="50"/>
    </row>
    <row r="52" spans="2:10" s="49" customFormat="1" ht="110.25">
      <c r="B52" s="168">
        <f>+COUNT($B$47:B51)+1</f>
        <v>5</v>
      </c>
      <c r="C52" s="169"/>
      <c r="D52" s="170" t="s">
        <v>409</v>
      </c>
      <c r="E52" s="167" t="s">
        <v>53</v>
      </c>
      <c r="F52" s="167">
        <v>4</v>
      </c>
      <c r="G52" s="114"/>
      <c r="H52" s="96">
        <f t="shared" si="2"/>
        <v>0</v>
      </c>
      <c r="J52" s="50"/>
    </row>
    <row r="53" spans="2:10" s="49" customFormat="1" ht="31.5">
      <c r="B53" s="168">
        <f>+COUNT($B$47:B52)+1</f>
        <v>6</v>
      </c>
      <c r="C53" s="169"/>
      <c r="D53" s="170" t="s">
        <v>603</v>
      </c>
      <c r="E53" s="167" t="s">
        <v>53</v>
      </c>
      <c r="F53" s="167">
        <v>7</v>
      </c>
      <c r="G53" s="114"/>
      <c r="H53" s="96">
        <f t="shared" ref="H53:H55" si="3">+$F53*G53</f>
        <v>0</v>
      </c>
      <c r="J53" s="50"/>
    </row>
    <row r="54" spans="2:10" s="49" customFormat="1" ht="47.25">
      <c r="B54" s="168">
        <f>+COUNT($B$47:B53)+1</f>
        <v>7</v>
      </c>
      <c r="C54" s="169"/>
      <c r="D54" s="170" t="s">
        <v>604</v>
      </c>
      <c r="E54" s="167" t="s">
        <v>53</v>
      </c>
      <c r="F54" s="167">
        <v>7</v>
      </c>
      <c r="G54" s="114"/>
      <c r="H54" s="96">
        <f t="shared" si="3"/>
        <v>0</v>
      </c>
      <c r="J54" s="50"/>
    </row>
    <row r="55" spans="2:10" s="49" customFormat="1" ht="47.25">
      <c r="B55" s="168">
        <f>+COUNT($B$47:B54)+1</f>
        <v>8</v>
      </c>
      <c r="C55" s="169"/>
      <c r="D55" s="170" t="s">
        <v>404</v>
      </c>
      <c r="E55" s="167" t="s">
        <v>382</v>
      </c>
      <c r="F55" s="167">
        <v>4</v>
      </c>
      <c r="G55" s="114"/>
      <c r="H55" s="96">
        <f t="shared" si="3"/>
        <v>0</v>
      </c>
      <c r="J55" s="50"/>
    </row>
    <row r="56" spans="2:10" s="49" customFormat="1" ht="63">
      <c r="B56" s="168">
        <f>+COUNT($B$47:B55)+1</f>
        <v>9</v>
      </c>
      <c r="C56" s="169"/>
      <c r="D56" s="170" t="s">
        <v>403</v>
      </c>
      <c r="E56" s="167" t="s">
        <v>382</v>
      </c>
      <c r="F56" s="167">
        <v>4</v>
      </c>
      <c r="G56" s="114"/>
      <c r="H56" s="96">
        <f t="shared" si="2"/>
        <v>0</v>
      </c>
      <c r="J56" s="50"/>
    </row>
    <row r="57" spans="2:10" s="49" customFormat="1" ht="31.5">
      <c r="B57" s="168">
        <f>+COUNT($B$47:B56)+1</f>
        <v>10</v>
      </c>
      <c r="C57" s="169"/>
      <c r="D57" s="170" t="s">
        <v>402</v>
      </c>
      <c r="E57" s="167" t="s">
        <v>382</v>
      </c>
      <c r="F57" s="167">
        <v>4</v>
      </c>
      <c r="G57" s="114"/>
      <c r="H57" s="96">
        <f t="shared" si="2"/>
        <v>0</v>
      </c>
      <c r="J57" s="50"/>
    </row>
    <row r="58" spans="2:10" s="49" customFormat="1" ht="31.5">
      <c r="B58" s="168">
        <f>+COUNT($B$47:B57)+1</f>
        <v>11</v>
      </c>
      <c r="C58" s="169"/>
      <c r="D58" s="170" t="s">
        <v>401</v>
      </c>
      <c r="E58" s="167" t="s">
        <v>382</v>
      </c>
      <c r="F58" s="167">
        <v>2</v>
      </c>
      <c r="G58" s="114"/>
      <c r="H58" s="96">
        <f t="shared" si="2"/>
        <v>0</v>
      </c>
      <c r="J58" s="50"/>
    </row>
    <row r="59" spans="2:10" s="49" customFormat="1" ht="15.75" customHeight="1">
      <c r="B59" s="101"/>
      <c r="C59" s="102"/>
      <c r="D59" s="103"/>
      <c r="E59" s="104"/>
      <c r="F59" s="105"/>
      <c r="G59" s="41"/>
      <c r="H59" s="106"/>
    </row>
    <row r="60" spans="2:10" s="49" customFormat="1" ht="16.5" thickBot="1">
      <c r="B60" s="107"/>
      <c r="C60" s="108"/>
      <c r="D60" s="108"/>
      <c r="E60" s="109"/>
      <c r="F60" s="109"/>
      <c r="G60" s="8" t="str">
        <f>C46&amp;" SKUPAJ:"</f>
        <v>GRADBENA DELA SKUPAJ:</v>
      </c>
      <c r="H60" s="110">
        <f>SUM(H$48:H$58)</f>
        <v>0</v>
      </c>
    </row>
  </sheetData>
  <sheetProtection algorithmName="SHA-512" hashValue="sJxpSGzbappVUtsx0yOp/ryjn45TKfO7orDT90LH8Y1FIX0ONZS5pmn4cCXwNPChmoIoN2QH1MNyFA6aJ+LyMQ==" saltValue="/H8dQ6HZW5QNNbtCVcrzcg==" spinCount="100000" sheet="1" objects="1" scenarios="1"/>
  <mergeCells count="8">
    <mergeCell ref="C46:D46"/>
    <mergeCell ref="C47:F47"/>
    <mergeCell ref="B16:F16"/>
    <mergeCell ref="C18:D18"/>
    <mergeCell ref="C19:F19"/>
    <mergeCell ref="C23:E23"/>
    <mergeCell ref="C26:D26"/>
    <mergeCell ref="C27:F27"/>
  </mergeCells>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rowBreaks count="2" manualBreakCount="2">
    <brk id="40" min="1" max="7" man="1"/>
    <brk id="60" min="1" max="7" man="1"/>
  </rowBreaks>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639AF-DC2C-4B68-A89E-B0670FFB409F}">
  <sheetPr>
    <tabColor rgb="FFFF0000"/>
  </sheetPr>
  <dimension ref="B1:K60"/>
  <sheetViews>
    <sheetView view="pageBreakPreview" zoomScaleNormal="100" zoomScaleSheetLayoutView="100" workbookViewId="0">
      <selection activeCell="G7" sqref="G7"/>
    </sheetView>
  </sheetViews>
  <sheetFormatPr defaultColWidth="9.140625" defaultRowHeight="15.75"/>
  <cols>
    <col min="1" max="1" width="9.140625" style="50"/>
    <col min="2" max="3" width="10.7109375" style="52" customWidth="1"/>
    <col min="4" max="4" width="47.7109375" style="164" customWidth="1"/>
    <col min="5" max="5" width="14.7109375" style="47" customWidth="1"/>
    <col min="6" max="6" width="12.7109375" style="47" customWidth="1"/>
    <col min="7" max="7" width="15.7109375" style="1" customWidth="1"/>
    <col min="8" max="8" width="15.7109375" style="48" customWidth="1"/>
    <col min="9" max="9" width="11.5703125" style="49" bestFit="1" customWidth="1"/>
    <col min="10" max="10" width="10.140625" style="50" bestFit="1" customWidth="1"/>
    <col min="11" max="12" width="9.140625" style="50"/>
    <col min="13" max="13" width="9.140625" style="50" customWidth="1"/>
    <col min="14" max="16384" width="9.140625" style="50"/>
  </cols>
  <sheetData>
    <row r="1" spans="2:10">
      <c r="B1" s="45" t="s">
        <v>448</v>
      </c>
      <c r="C1" s="46" t="str">
        <f ca="1">MID(CELL("filename",A1),FIND("]",CELL("filename",A1))+1,255)</f>
        <v>KANAL K4</v>
      </c>
    </row>
    <row r="3" spans="2:10">
      <c r="B3" s="51" t="s">
        <v>14</v>
      </c>
    </row>
    <row r="4" spans="2:10">
      <c r="B4" s="53" t="str">
        <f ca="1">"REKAPITULACIJA "&amp;C1</f>
        <v>REKAPITULACIJA KANAL K4</v>
      </c>
      <c r="C4" s="54"/>
      <c r="D4" s="54"/>
      <c r="E4" s="55"/>
      <c r="F4" s="55"/>
      <c r="G4" s="2"/>
      <c r="H4" s="167"/>
      <c r="I4" s="57"/>
    </row>
    <row r="5" spans="2:10">
      <c r="B5" s="58"/>
      <c r="C5" s="59"/>
      <c r="D5" s="60"/>
      <c r="H5" s="61"/>
      <c r="I5" s="62"/>
      <c r="J5" s="63"/>
    </row>
    <row r="6" spans="2:10">
      <c r="B6" s="64" t="s">
        <v>48</v>
      </c>
      <c r="D6" s="65" t="str">
        <f>VLOOKUP(B6,$B$14:$H$9808,2,FALSE)</f>
        <v>PRIPRAVLJALNA IN ZAKLJUČNA DELA</v>
      </c>
      <c r="E6" s="66"/>
      <c r="F6" s="48"/>
      <c r="H6" s="67">
        <f>VLOOKUP($D6&amp;" SKUPAJ:",$G$14:H$9872,2,FALSE)</f>
        <v>0</v>
      </c>
      <c r="I6" s="68"/>
      <c r="J6" s="69"/>
    </row>
    <row r="7" spans="2:10">
      <c r="B7" s="64"/>
      <c r="D7" s="65"/>
      <c r="E7" s="66"/>
      <c r="F7" s="48"/>
      <c r="H7" s="67"/>
      <c r="I7" s="70"/>
      <c r="J7" s="71"/>
    </row>
    <row r="8" spans="2:10">
      <c r="B8" s="64" t="s">
        <v>49</v>
      </c>
      <c r="D8" s="65" t="str">
        <f>VLOOKUP(B8,$B$14:$H$9808,2,FALSE)</f>
        <v>ZEMELJSKA DELA</v>
      </c>
      <c r="E8" s="66"/>
      <c r="F8" s="48"/>
      <c r="H8" s="67">
        <f>VLOOKUP($D8&amp;" SKUPAJ:",$G$14:H$9872,2,FALSE)</f>
        <v>0</v>
      </c>
      <c r="I8" s="72"/>
      <c r="J8" s="73"/>
    </row>
    <row r="9" spans="2:10">
      <c r="B9" s="64"/>
      <c r="D9" s="65"/>
      <c r="E9" s="66"/>
      <c r="F9" s="48"/>
      <c r="H9" s="67"/>
      <c r="I9" s="57"/>
    </row>
    <row r="10" spans="2:10">
      <c r="B10" s="64" t="s">
        <v>46</v>
      </c>
      <c r="D10" s="65" t="str">
        <f>VLOOKUP(B10,$B$14:$H$9808,2,FALSE)</f>
        <v>GRADBENA DELA</v>
      </c>
      <c r="E10" s="66"/>
      <c r="F10" s="48"/>
      <c r="H10" s="67">
        <f>VLOOKUP($D10&amp;" SKUPAJ:",$G$14:H$9872,2,FALSE)</f>
        <v>0</v>
      </c>
    </row>
    <row r="11" spans="2:10" s="49" customFormat="1" ht="16.5" thickBot="1">
      <c r="B11" s="74"/>
      <c r="C11" s="75"/>
      <c r="D11" s="76"/>
      <c r="E11" s="77"/>
      <c r="F11" s="78"/>
      <c r="G11" s="3"/>
      <c r="H11" s="79"/>
    </row>
    <row r="12" spans="2:10" s="49" customFormat="1" ht="16.5" thickTop="1">
      <c r="B12" s="80"/>
      <c r="C12" s="81"/>
      <c r="D12" s="82"/>
      <c r="E12" s="83"/>
      <c r="F12" s="84"/>
      <c r="G12" s="4" t="str">
        <f ca="1">"SKUPAJ "&amp;C1&amp;" (BREZ DDV):"</f>
        <v>SKUPAJ KANAL K4 (BREZ DDV):</v>
      </c>
      <c r="H12" s="85">
        <f>SUM(H6:H10)</f>
        <v>0</v>
      </c>
    </row>
    <row r="14" spans="2:10" s="49" customFormat="1" ht="16.5" thickBot="1">
      <c r="B14" s="86" t="s">
        <v>0</v>
      </c>
      <c r="C14" s="87" t="s">
        <v>1</v>
      </c>
      <c r="D14" s="88" t="s">
        <v>2</v>
      </c>
      <c r="E14" s="89" t="s">
        <v>3</v>
      </c>
      <c r="F14" s="89" t="s">
        <v>4</v>
      </c>
      <c r="G14" s="5" t="s">
        <v>5</v>
      </c>
      <c r="H14" s="89" t="s">
        <v>6</v>
      </c>
    </row>
    <row r="16" spans="2:10">
      <c r="B16" s="177"/>
      <c r="C16" s="177"/>
      <c r="D16" s="177"/>
      <c r="E16" s="177"/>
      <c r="F16" s="177"/>
      <c r="G16" s="42"/>
      <c r="H16" s="90"/>
    </row>
    <row r="18" spans="2:11" s="49" customFormat="1">
      <c r="B18" s="91" t="s">
        <v>48</v>
      </c>
      <c r="C18" s="176" t="s">
        <v>436</v>
      </c>
      <c r="D18" s="176"/>
      <c r="E18" s="92"/>
      <c r="F18" s="93"/>
      <c r="G18" s="6"/>
      <c r="H18" s="94"/>
    </row>
    <row r="19" spans="2:11" s="49" customFormat="1">
      <c r="B19" s="95"/>
      <c r="C19" s="178"/>
      <c r="D19" s="178"/>
      <c r="E19" s="178"/>
      <c r="F19" s="178"/>
      <c r="G19" s="7"/>
      <c r="H19" s="96"/>
    </row>
    <row r="20" spans="2:11" s="49" customFormat="1" ht="94.5">
      <c r="B20" s="168">
        <f>+COUNT($B$19:B19)+1</f>
        <v>1</v>
      </c>
      <c r="C20" s="169"/>
      <c r="D20" s="170" t="s">
        <v>575</v>
      </c>
      <c r="E20" s="167" t="s">
        <v>53</v>
      </c>
      <c r="F20" s="167">
        <v>9</v>
      </c>
      <c r="G20" s="114"/>
      <c r="H20" s="96">
        <f>+$F20*G20</f>
        <v>0</v>
      </c>
      <c r="K20" s="47"/>
    </row>
    <row r="21" spans="2:11" s="49" customFormat="1" ht="31.5">
      <c r="B21" s="168">
        <f>+COUNT($B$19:B20)+1</f>
        <v>2</v>
      </c>
      <c r="C21" s="169"/>
      <c r="D21" s="170" t="s">
        <v>576</v>
      </c>
      <c r="E21" s="167" t="s">
        <v>413</v>
      </c>
      <c r="F21" s="167">
        <v>2</v>
      </c>
      <c r="G21" s="114"/>
      <c r="H21" s="96">
        <f>+$F21*G21</f>
        <v>0</v>
      </c>
      <c r="K21" s="47"/>
    </row>
    <row r="22" spans="2:11" s="49" customFormat="1" ht="47.25">
      <c r="B22" s="168">
        <f>+COUNT($B$19:B21)+1</f>
        <v>3</v>
      </c>
      <c r="C22" s="169"/>
      <c r="D22" s="170" t="s">
        <v>431</v>
      </c>
      <c r="E22" s="167" t="s">
        <v>413</v>
      </c>
      <c r="F22" s="167">
        <v>2</v>
      </c>
      <c r="G22" s="114"/>
      <c r="H22" s="96">
        <f>+$F22*G22</f>
        <v>0</v>
      </c>
      <c r="K22" s="47"/>
    </row>
    <row r="23" spans="2:11" s="49" customFormat="1" ht="15.75" customHeight="1">
      <c r="B23" s="101"/>
      <c r="C23" s="102"/>
      <c r="D23" s="103"/>
      <c r="E23" s="104"/>
      <c r="F23" s="105"/>
      <c r="G23" s="41"/>
      <c r="H23" s="106"/>
    </row>
    <row r="24" spans="2:11" s="49" customFormat="1" ht="16.5" thickBot="1">
      <c r="B24" s="107"/>
      <c r="C24" s="108"/>
      <c r="D24" s="108"/>
      <c r="E24" s="109"/>
      <c r="F24" s="109"/>
      <c r="G24" s="8" t="str">
        <f>C18&amp;" SKUPAJ:"</f>
        <v>PRIPRAVLJALNA IN ZAKLJUČNA DELA SKUPAJ:</v>
      </c>
      <c r="H24" s="110">
        <f>SUM(H$20:H$22)</f>
        <v>0</v>
      </c>
    </row>
    <row r="25" spans="2:11" s="49" customFormat="1">
      <c r="B25" s="101"/>
      <c r="C25" s="102"/>
      <c r="D25" s="103"/>
      <c r="E25" s="104"/>
      <c r="F25" s="105"/>
      <c r="G25" s="41"/>
      <c r="H25" s="106"/>
    </row>
    <row r="26" spans="2:11" s="49" customFormat="1">
      <c r="B26" s="91" t="s">
        <v>49</v>
      </c>
      <c r="C26" s="176" t="s">
        <v>70</v>
      </c>
      <c r="D26" s="176"/>
      <c r="E26" s="92"/>
      <c r="F26" s="93"/>
      <c r="G26" s="6"/>
      <c r="H26" s="94"/>
    </row>
    <row r="27" spans="2:11" s="49" customFormat="1">
      <c r="B27" s="95"/>
      <c r="C27" s="175"/>
      <c r="D27" s="175"/>
      <c r="E27" s="175"/>
      <c r="F27" s="175"/>
      <c r="G27" s="7"/>
      <c r="H27" s="96"/>
    </row>
    <row r="28" spans="2:11" s="49" customFormat="1" ht="63">
      <c r="B28" s="168">
        <f>+COUNT($B$27:B27)+1</f>
        <v>1</v>
      </c>
      <c r="C28" s="169"/>
      <c r="D28" s="170" t="s">
        <v>581</v>
      </c>
      <c r="E28" s="167"/>
      <c r="F28" s="167"/>
      <c r="G28" s="114"/>
      <c r="H28" s="96"/>
    </row>
    <row r="29" spans="2:11" s="49" customFormat="1">
      <c r="B29" s="168"/>
      <c r="C29" s="169"/>
      <c r="D29" s="170" t="s">
        <v>424</v>
      </c>
      <c r="E29" s="167" t="s">
        <v>25</v>
      </c>
      <c r="F29" s="167">
        <v>11.5</v>
      </c>
      <c r="G29" s="114"/>
      <c r="H29" s="96">
        <f>+$F29*G29</f>
        <v>0</v>
      </c>
    </row>
    <row r="30" spans="2:11" s="49" customFormat="1">
      <c r="B30" s="168"/>
      <c r="C30" s="169"/>
      <c r="D30" s="170" t="s">
        <v>423</v>
      </c>
      <c r="E30" s="167" t="s">
        <v>25</v>
      </c>
      <c r="F30" s="167">
        <v>5.3</v>
      </c>
      <c r="G30" s="114"/>
      <c r="H30" s="96">
        <f>+$F30*G30</f>
        <v>0</v>
      </c>
    </row>
    <row r="31" spans="2:11" s="49" customFormat="1">
      <c r="B31" s="168"/>
      <c r="C31" s="169"/>
      <c r="D31" s="170" t="s">
        <v>422</v>
      </c>
      <c r="E31" s="167" t="s">
        <v>25</v>
      </c>
      <c r="F31" s="167">
        <v>0.9</v>
      </c>
      <c r="G31" s="114"/>
      <c r="H31" s="96">
        <f>+$F31*G31</f>
        <v>0</v>
      </c>
    </row>
    <row r="32" spans="2:11" s="49" customFormat="1" ht="63">
      <c r="B32" s="168">
        <f>+COUNT($B$27:B31)+1</f>
        <v>2</v>
      </c>
      <c r="C32" s="169"/>
      <c r="D32" s="170" t="s">
        <v>606</v>
      </c>
      <c r="E32" s="167"/>
      <c r="F32" s="167"/>
      <c r="G32" s="114"/>
      <c r="H32" s="96"/>
    </row>
    <row r="33" spans="2:10" s="49" customFormat="1">
      <c r="B33" s="168"/>
      <c r="C33" s="169"/>
      <c r="D33" s="170" t="s">
        <v>424</v>
      </c>
      <c r="E33" s="167" t="s">
        <v>25</v>
      </c>
      <c r="F33" s="167">
        <v>0.2</v>
      </c>
      <c r="G33" s="114"/>
      <c r="H33" s="96">
        <f t="shared" ref="H33:H42" si="0">+$F33*G33</f>
        <v>0</v>
      </c>
    </row>
    <row r="34" spans="2:10" s="49" customFormat="1">
      <c r="B34" s="168"/>
      <c r="C34" s="169"/>
      <c r="D34" s="170" t="s">
        <v>423</v>
      </c>
      <c r="E34" s="167" t="s">
        <v>25</v>
      </c>
      <c r="F34" s="167">
        <v>0.1</v>
      </c>
      <c r="G34" s="114"/>
      <c r="H34" s="96">
        <f t="shared" si="0"/>
        <v>0</v>
      </c>
    </row>
    <row r="35" spans="2:10" s="49" customFormat="1">
      <c r="B35" s="168"/>
      <c r="C35" s="169"/>
      <c r="D35" s="170" t="s">
        <v>422</v>
      </c>
      <c r="E35" s="167" t="s">
        <v>25</v>
      </c>
      <c r="F35" s="167">
        <v>0.1</v>
      </c>
      <c r="G35" s="114"/>
      <c r="H35" s="96">
        <f t="shared" si="0"/>
        <v>0</v>
      </c>
    </row>
    <row r="36" spans="2:10" s="49" customFormat="1" ht="157.5">
      <c r="B36" s="168">
        <f>+COUNT($B$27:B35)+1</f>
        <v>3</v>
      </c>
      <c r="C36" s="169"/>
      <c r="D36" s="170" t="s">
        <v>582</v>
      </c>
      <c r="E36" s="167" t="s">
        <v>53</v>
      </c>
      <c r="F36" s="167">
        <v>8</v>
      </c>
      <c r="G36" s="114"/>
      <c r="H36" s="96">
        <f t="shared" si="0"/>
        <v>0</v>
      </c>
    </row>
    <row r="37" spans="2:10" s="49" customFormat="1" ht="31.5">
      <c r="B37" s="168">
        <f>+COUNT($B$27:B36)+1</f>
        <v>4</v>
      </c>
      <c r="C37" s="169"/>
      <c r="D37" s="170" t="s">
        <v>583</v>
      </c>
      <c r="E37" s="167" t="s">
        <v>25</v>
      </c>
      <c r="F37" s="167">
        <v>4.78</v>
      </c>
      <c r="G37" s="114"/>
      <c r="H37" s="96">
        <f t="shared" ref="H37:H38" si="1">+$F37*G37</f>
        <v>0</v>
      </c>
    </row>
    <row r="38" spans="2:10" s="49" customFormat="1" ht="31.5">
      <c r="B38" s="168">
        <f>+COUNT($B$27:B37)+1</f>
        <v>5</v>
      </c>
      <c r="C38" s="169"/>
      <c r="D38" s="170" t="s">
        <v>421</v>
      </c>
      <c r="E38" s="167" t="s">
        <v>24</v>
      </c>
      <c r="F38" s="167">
        <v>7.2</v>
      </c>
      <c r="G38" s="114"/>
      <c r="H38" s="96">
        <f t="shared" si="1"/>
        <v>0</v>
      </c>
    </row>
    <row r="39" spans="2:10" s="49" customFormat="1" ht="31.5">
      <c r="B39" s="168">
        <f>+COUNT($B$27:B38)+1</f>
        <v>6</v>
      </c>
      <c r="C39" s="169"/>
      <c r="D39" s="170" t="s">
        <v>420</v>
      </c>
      <c r="E39" s="167" t="s">
        <v>24</v>
      </c>
      <c r="F39" s="167">
        <v>7.2</v>
      </c>
      <c r="G39" s="114"/>
      <c r="H39" s="96">
        <f t="shared" si="0"/>
        <v>0</v>
      </c>
    </row>
    <row r="40" spans="2:10" s="49" customFormat="1" ht="47.25">
      <c r="B40" s="168">
        <f>+COUNT($B$27:B39)+1</f>
        <v>7</v>
      </c>
      <c r="C40" s="169"/>
      <c r="D40" s="170" t="s">
        <v>419</v>
      </c>
      <c r="E40" s="167" t="s">
        <v>25</v>
      </c>
      <c r="F40" s="167">
        <v>0.72</v>
      </c>
      <c r="G40" s="114"/>
      <c r="H40" s="96">
        <f t="shared" si="0"/>
        <v>0</v>
      </c>
    </row>
    <row r="41" spans="2:10" s="49" customFormat="1" ht="63">
      <c r="B41" s="168">
        <f>+COUNT($B$27:B40)+1</f>
        <v>8</v>
      </c>
      <c r="C41" s="169"/>
      <c r="D41" s="170" t="s">
        <v>418</v>
      </c>
      <c r="E41" s="167" t="s">
        <v>25</v>
      </c>
      <c r="F41" s="167">
        <v>3.78</v>
      </c>
      <c r="G41" s="114"/>
      <c r="H41" s="96">
        <f t="shared" si="0"/>
        <v>0</v>
      </c>
    </row>
    <row r="42" spans="2:10" s="49" customFormat="1" ht="63">
      <c r="B42" s="168">
        <f>+COUNT($B$27:B41)+1</f>
        <v>9</v>
      </c>
      <c r="C42" s="169"/>
      <c r="D42" s="170" t="s">
        <v>439</v>
      </c>
      <c r="E42" s="167" t="s">
        <v>25</v>
      </c>
      <c r="F42" s="167">
        <v>13.32</v>
      </c>
      <c r="G42" s="114"/>
      <c r="H42" s="96">
        <f t="shared" si="0"/>
        <v>0</v>
      </c>
    </row>
    <row r="43" spans="2:10" s="49" customFormat="1" ht="15.75" customHeight="1">
      <c r="B43" s="101"/>
      <c r="C43" s="102"/>
      <c r="D43" s="103"/>
      <c r="E43" s="104"/>
      <c r="F43" s="105"/>
      <c r="G43" s="41"/>
      <c r="H43" s="106"/>
    </row>
    <row r="44" spans="2:10" s="49" customFormat="1" ht="16.5" thickBot="1">
      <c r="B44" s="107"/>
      <c r="C44" s="108"/>
      <c r="D44" s="108"/>
      <c r="E44" s="109"/>
      <c r="F44" s="109"/>
      <c r="G44" s="8" t="str">
        <f>C26&amp;" SKUPAJ:"</f>
        <v>ZEMELJSKA DELA SKUPAJ:</v>
      </c>
      <c r="H44" s="110">
        <f>SUM(H$28:H$42)</f>
        <v>0</v>
      </c>
    </row>
    <row r="45" spans="2:10" s="49" customFormat="1">
      <c r="B45" s="111"/>
      <c r="C45" s="102"/>
      <c r="D45" s="112"/>
      <c r="E45" s="113"/>
      <c r="F45" s="105"/>
      <c r="G45" s="41"/>
      <c r="H45" s="106"/>
      <c r="J45" s="50"/>
    </row>
    <row r="46" spans="2:10" s="49" customFormat="1">
      <c r="B46" s="91" t="s">
        <v>46</v>
      </c>
      <c r="C46" s="176" t="s">
        <v>393</v>
      </c>
      <c r="D46" s="176"/>
      <c r="E46" s="92"/>
      <c r="F46" s="93"/>
      <c r="G46" s="6"/>
      <c r="H46" s="94"/>
      <c r="J46" s="50"/>
    </row>
    <row r="47" spans="2:10" s="49" customFormat="1">
      <c r="B47" s="95"/>
      <c r="C47" s="175"/>
      <c r="D47" s="175"/>
      <c r="E47" s="175"/>
      <c r="F47" s="175"/>
      <c r="G47" s="7"/>
      <c r="H47" s="96"/>
    </row>
    <row r="48" spans="2:10" s="49" customFormat="1" ht="78.75">
      <c r="B48" s="168">
        <f>+COUNT($B$47:B47)+1</f>
        <v>1</v>
      </c>
      <c r="C48" s="169"/>
      <c r="D48" s="170" t="s">
        <v>438</v>
      </c>
      <c r="E48" s="167" t="s">
        <v>53</v>
      </c>
      <c r="F48" s="167">
        <v>9</v>
      </c>
      <c r="G48" s="114"/>
      <c r="H48" s="96">
        <f t="shared" ref="H48:H58" si="2">+$F48*G48</f>
        <v>0</v>
      </c>
      <c r="J48" s="50"/>
    </row>
    <row r="49" spans="2:10" s="49" customFormat="1" ht="189">
      <c r="B49" s="168">
        <f>+COUNT($B$47:B48)+1</f>
        <v>2</v>
      </c>
      <c r="C49" s="169"/>
      <c r="D49" s="170" t="s">
        <v>610</v>
      </c>
      <c r="E49" s="167" t="s">
        <v>413</v>
      </c>
      <c r="F49" s="167">
        <v>1</v>
      </c>
      <c r="G49" s="114"/>
      <c r="H49" s="96">
        <f t="shared" si="2"/>
        <v>0</v>
      </c>
      <c r="J49" s="50"/>
    </row>
    <row r="50" spans="2:10" s="49" customFormat="1" ht="31.5">
      <c r="B50" s="168">
        <f>+COUNT($B$47:B49)+1</f>
        <v>3</v>
      </c>
      <c r="C50" s="169"/>
      <c r="D50" s="170" t="s">
        <v>412</v>
      </c>
      <c r="E50" s="167" t="s">
        <v>53</v>
      </c>
      <c r="F50" s="167">
        <v>9</v>
      </c>
      <c r="G50" s="114"/>
      <c r="H50" s="96">
        <f t="shared" si="2"/>
        <v>0</v>
      </c>
      <c r="J50" s="50"/>
    </row>
    <row r="51" spans="2:10" s="49" customFormat="1" ht="94.5">
      <c r="B51" s="168">
        <f>+COUNT($B$47:B50)+1</f>
        <v>4</v>
      </c>
      <c r="C51" s="169"/>
      <c r="D51" s="170" t="s">
        <v>410</v>
      </c>
      <c r="E51" s="167" t="s">
        <v>53</v>
      </c>
      <c r="F51" s="167">
        <v>4</v>
      </c>
      <c r="G51" s="114"/>
      <c r="H51" s="96">
        <f t="shared" si="2"/>
        <v>0</v>
      </c>
      <c r="J51" s="50"/>
    </row>
    <row r="52" spans="2:10" s="49" customFormat="1" ht="110.25">
      <c r="B52" s="168">
        <f>+COUNT($B$47:B51)+1</f>
        <v>5</v>
      </c>
      <c r="C52" s="169"/>
      <c r="D52" s="170" t="s">
        <v>409</v>
      </c>
      <c r="E52" s="167" t="s">
        <v>53</v>
      </c>
      <c r="F52" s="167">
        <v>4</v>
      </c>
      <c r="G52" s="114"/>
      <c r="H52" s="96">
        <f t="shared" si="2"/>
        <v>0</v>
      </c>
      <c r="J52" s="50"/>
    </row>
    <row r="53" spans="2:10" s="49" customFormat="1" ht="31.5">
      <c r="B53" s="168">
        <f>+COUNT($B$47:B52)+1</f>
        <v>6</v>
      </c>
      <c r="C53" s="169"/>
      <c r="D53" s="170" t="s">
        <v>603</v>
      </c>
      <c r="E53" s="167" t="s">
        <v>53</v>
      </c>
      <c r="F53" s="167">
        <v>9</v>
      </c>
      <c r="G53" s="114"/>
      <c r="H53" s="96">
        <f t="shared" si="2"/>
        <v>0</v>
      </c>
      <c r="J53" s="50"/>
    </row>
    <row r="54" spans="2:10" s="49" customFormat="1" ht="47.25">
      <c r="B54" s="168">
        <f>+COUNT($B$47:B53)+1</f>
        <v>7</v>
      </c>
      <c r="C54" s="169"/>
      <c r="D54" s="170" t="s">
        <v>604</v>
      </c>
      <c r="E54" s="167" t="s">
        <v>53</v>
      </c>
      <c r="F54" s="167">
        <v>9</v>
      </c>
      <c r="G54" s="114"/>
      <c r="H54" s="96">
        <f t="shared" si="2"/>
        <v>0</v>
      </c>
      <c r="J54" s="50"/>
    </row>
    <row r="55" spans="2:10" s="49" customFormat="1" ht="47.25">
      <c r="B55" s="168">
        <f>+COUNT($B$47:B54)+1</f>
        <v>8</v>
      </c>
      <c r="C55" s="169"/>
      <c r="D55" s="170" t="s">
        <v>404</v>
      </c>
      <c r="E55" s="167" t="s">
        <v>382</v>
      </c>
      <c r="F55" s="167">
        <v>5</v>
      </c>
      <c r="G55" s="114"/>
      <c r="H55" s="96">
        <f t="shared" si="2"/>
        <v>0</v>
      </c>
      <c r="J55" s="50"/>
    </row>
    <row r="56" spans="2:10" s="49" customFormat="1" ht="63">
      <c r="B56" s="168">
        <f>+COUNT($B$47:B55)+1</f>
        <v>9</v>
      </c>
      <c r="C56" s="169"/>
      <c r="D56" s="170" t="s">
        <v>403</v>
      </c>
      <c r="E56" s="167" t="s">
        <v>382</v>
      </c>
      <c r="F56" s="167">
        <v>5</v>
      </c>
      <c r="G56" s="114"/>
      <c r="H56" s="96">
        <f t="shared" si="2"/>
        <v>0</v>
      </c>
      <c r="J56" s="50"/>
    </row>
    <row r="57" spans="2:10" s="49" customFormat="1" ht="31.5">
      <c r="B57" s="168">
        <f>+COUNT($B$47:B56)+1</f>
        <v>10</v>
      </c>
      <c r="C57" s="169"/>
      <c r="D57" s="170" t="s">
        <v>402</v>
      </c>
      <c r="E57" s="167" t="s">
        <v>382</v>
      </c>
      <c r="F57" s="167">
        <v>4</v>
      </c>
      <c r="G57" s="114"/>
      <c r="H57" s="96">
        <f t="shared" si="2"/>
        <v>0</v>
      </c>
      <c r="J57" s="50"/>
    </row>
    <row r="58" spans="2:10" s="49" customFormat="1" ht="31.5">
      <c r="B58" s="168">
        <f>+COUNT($B$47:B57)+1</f>
        <v>11</v>
      </c>
      <c r="C58" s="169"/>
      <c r="D58" s="170" t="s">
        <v>401</v>
      </c>
      <c r="E58" s="167" t="s">
        <v>382</v>
      </c>
      <c r="F58" s="167">
        <v>2</v>
      </c>
      <c r="G58" s="114"/>
      <c r="H58" s="96">
        <f t="shared" si="2"/>
        <v>0</v>
      </c>
      <c r="J58" s="50"/>
    </row>
    <row r="59" spans="2:10" s="49" customFormat="1" ht="15.75" customHeight="1">
      <c r="B59" s="101"/>
      <c r="C59" s="102"/>
      <c r="D59" s="103"/>
      <c r="E59" s="104"/>
      <c r="F59" s="105"/>
      <c r="G59" s="41"/>
      <c r="H59" s="106"/>
    </row>
    <row r="60" spans="2:10" s="49" customFormat="1" ht="16.5" thickBot="1">
      <c r="B60" s="107"/>
      <c r="C60" s="108"/>
      <c r="D60" s="108"/>
      <c r="E60" s="109"/>
      <c r="F60" s="109"/>
      <c r="G60" s="8" t="str">
        <f>C46&amp;" SKUPAJ:"</f>
        <v>GRADBENA DELA SKUPAJ:</v>
      </c>
      <c r="H60" s="110">
        <f>SUM(H$48:H$58)</f>
        <v>0</v>
      </c>
    </row>
  </sheetData>
  <sheetProtection algorithmName="SHA-512" hashValue="9LBeOs1DOYrXaHUl5VEMo2WXpSFNQep29NrsG+NPXNDTRsmJGFKPLdMaj0GfgoUj5Dxgi9qCK5gXOaXHtLkLaQ==" saltValue="U0CWUxZpGYp+sIsbc0dVKA==" spinCount="100000" sheet="1" objects="1" scenarios="1"/>
  <mergeCells count="7">
    <mergeCell ref="C46:D46"/>
    <mergeCell ref="C47:F47"/>
    <mergeCell ref="B16:F16"/>
    <mergeCell ref="C18:D18"/>
    <mergeCell ref="C19:F19"/>
    <mergeCell ref="C26:D26"/>
    <mergeCell ref="C27:F27"/>
  </mergeCells>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rowBreaks count="3" manualBreakCount="3">
    <brk id="40" min="1" max="7" man="1"/>
    <brk id="60" min="1" max="7" man="1"/>
    <brk id="61" min="1" max="7" man="1"/>
  </rowBreaks>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86E2E-9B4F-40A7-8293-518DBC364F45}">
  <sheetPr>
    <tabColor rgb="FFFF0000"/>
  </sheetPr>
  <dimension ref="B1:K63"/>
  <sheetViews>
    <sheetView view="pageBreakPreview" zoomScaleNormal="100" zoomScaleSheetLayoutView="100" workbookViewId="0">
      <selection activeCell="D15" sqref="D15"/>
    </sheetView>
  </sheetViews>
  <sheetFormatPr defaultColWidth="9.140625" defaultRowHeight="15.75"/>
  <cols>
    <col min="1" max="1" width="9.140625" style="50"/>
    <col min="2" max="3" width="10.7109375" style="52" customWidth="1"/>
    <col min="4" max="4" width="47.7109375" style="166" customWidth="1"/>
    <col min="5" max="5" width="14.7109375" style="47" customWidth="1"/>
    <col min="6" max="6" width="12.7109375" style="47" customWidth="1"/>
    <col min="7" max="7" width="15.7109375" style="1" customWidth="1"/>
    <col min="8" max="8" width="15.7109375" style="48" customWidth="1"/>
    <col min="9" max="9" width="11.5703125" style="49" bestFit="1" customWidth="1"/>
    <col min="10" max="10" width="10.140625" style="50" bestFit="1" customWidth="1"/>
    <col min="11" max="12" width="9.140625" style="50"/>
    <col min="13" max="13" width="9.140625" style="50" customWidth="1"/>
    <col min="14" max="16384" width="9.140625" style="50"/>
  </cols>
  <sheetData>
    <row r="1" spans="2:10">
      <c r="B1" s="45" t="s">
        <v>531</v>
      </c>
      <c r="C1" s="46" t="str">
        <f ca="1">MID(CELL("filename",A1),FIND("]",CELL("filename",A1))+1,255)</f>
        <v>KANAL K5</v>
      </c>
    </row>
    <row r="3" spans="2:10">
      <c r="B3" s="51" t="s">
        <v>14</v>
      </c>
    </row>
    <row r="4" spans="2:10">
      <c r="B4" s="53" t="str">
        <f ca="1">"REKAPITULACIJA "&amp;C1</f>
        <v>REKAPITULACIJA KANAL K5</v>
      </c>
      <c r="C4" s="54"/>
      <c r="D4" s="54"/>
      <c r="E4" s="55"/>
      <c r="F4" s="55"/>
      <c r="G4" s="2"/>
      <c r="H4" s="167"/>
      <c r="I4" s="57"/>
    </row>
    <row r="5" spans="2:10">
      <c r="B5" s="58"/>
      <c r="C5" s="59"/>
      <c r="D5" s="60"/>
      <c r="H5" s="61"/>
      <c r="I5" s="62"/>
      <c r="J5" s="63"/>
    </row>
    <row r="6" spans="2:10">
      <c r="B6" s="64" t="s">
        <v>48</v>
      </c>
      <c r="D6" s="65" t="str">
        <f>VLOOKUP(B6,$B$14:$H$9811,2,FALSE)</f>
        <v>PRIPRAVLJALNA IN ZAKLJUČNA DELA</v>
      </c>
      <c r="E6" s="66"/>
      <c r="F6" s="48"/>
      <c r="H6" s="67">
        <f>VLOOKUP($D6&amp;" SKUPAJ:",$G$14:H$9875,2,FALSE)</f>
        <v>0</v>
      </c>
      <c r="I6" s="68"/>
      <c r="J6" s="69"/>
    </row>
    <row r="7" spans="2:10">
      <c r="B7" s="64"/>
      <c r="D7" s="65"/>
      <c r="E7" s="66"/>
      <c r="F7" s="48"/>
      <c r="H7" s="67"/>
      <c r="I7" s="70"/>
      <c r="J7" s="71"/>
    </row>
    <row r="8" spans="2:10">
      <c r="B8" s="64" t="s">
        <v>49</v>
      </c>
      <c r="D8" s="65" t="str">
        <f>VLOOKUP(B8,$B$14:$H$9811,2,FALSE)</f>
        <v>ZEMELJSKA DELA</v>
      </c>
      <c r="E8" s="66"/>
      <c r="F8" s="48"/>
      <c r="H8" s="67">
        <f>VLOOKUP($D8&amp;" SKUPAJ:",$G$14:H$9875,2,FALSE)</f>
        <v>0</v>
      </c>
      <c r="I8" s="72"/>
      <c r="J8" s="73"/>
    </row>
    <row r="9" spans="2:10">
      <c r="B9" s="64"/>
      <c r="D9" s="65"/>
      <c r="E9" s="66"/>
      <c r="F9" s="48"/>
      <c r="H9" s="67"/>
      <c r="I9" s="57"/>
    </row>
    <row r="10" spans="2:10">
      <c r="B10" s="64" t="s">
        <v>46</v>
      </c>
      <c r="D10" s="65" t="str">
        <f>VLOOKUP(B10,$B$14:$H$9811,2,FALSE)</f>
        <v>GRADBENA DELA</v>
      </c>
      <c r="E10" s="66"/>
      <c r="F10" s="48"/>
      <c r="H10" s="67">
        <f>VLOOKUP($D10&amp;" SKUPAJ:",$G$14:H$9875,2,FALSE)</f>
        <v>0</v>
      </c>
    </row>
    <row r="11" spans="2:10" s="49" customFormat="1" ht="16.5" thickBot="1">
      <c r="B11" s="74"/>
      <c r="C11" s="75"/>
      <c r="D11" s="76"/>
      <c r="E11" s="77"/>
      <c r="F11" s="78"/>
      <c r="G11" s="3"/>
      <c r="H11" s="79"/>
    </row>
    <row r="12" spans="2:10" s="49" customFormat="1" ht="16.5" thickTop="1">
      <c r="B12" s="80"/>
      <c r="C12" s="81"/>
      <c r="D12" s="82"/>
      <c r="E12" s="83"/>
      <c r="F12" s="84"/>
      <c r="G12" s="4" t="str">
        <f ca="1">"SKUPAJ "&amp;C1&amp;" (BREZ DDV):"</f>
        <v>SKUPAJ KANAL K5 (BREZ DDV):</v>
      </c>
      <c r="H12" s="85">
        <f>SUM(H6:H10)</f>
        <v>0</v>
      </c>
    </row>
    <row r="14" spans="2:10" s="49" customFormat="1" ht="16.5" thickBot="1">
      <c r="B14" s="86" t="s">
        <v>0</v>
      </c>
      <c r="C14" s="87" t="s">
        <v>1</v>
      </c>
      <c r="D14" s="88" t="s">
        <v>2</v>
      </c>
      <c r="E14" s="89" t="s">
        <v>3</v>
      </c>
      <c r="F14" s="89" t="s">
        <v>4</v>
      </c>
      <c r="G14" s="5" t="s">
        <v>5</v>
      </c>
      <c r="H14" s="89" t="s">
        <v>6</v>
      </c>
    </row>
    <row r="16" spans="2:10">
      <c r="B16" s="177"/>
      <c r="C16" s="177"/>
      <c r="D16" s="177"/>
      <c r="E16" s="177"/>
      <c r="F16" s="177"/>
      <c r="G16" s="42"/>
      <c r="H16" s="90"/>
    </row>
    <row r="18" spans="2:11" s="49" customFormat="1">
      <c r="B18" s="91" t="s">
        <v>48</v>
      </c>
      <c r="C18" s="176" t="s">
        <v>436</v>
      </c>
      <c r="D18" s="176"/>
      <c r="E18" s="92"/>
      <c r="F18" s="93"/>
      <c r="G18" s="6"/>
      <c r="H18" s="94"/>
    </row>
    <row r="19" spans="2:11" s="49" customFormat="1">
      <c r="B19" s="95"/>
      <c r="C19" s="178"/>
      <c r="D19" s="178"/>
      <c r="E19" s="178"/>
      <c r="F19" s="178"/>
      <c r="G19" s="7"/>
      <c r="H19" s="96"/>
    </row>
    <row r="20" spans="2:11" s="49" customFormat="1" ht="94.5">
      <c r="B20" s="168">
        <f>+COUNT($B$19:B19)+1</f>
        <v>1</v>
      </c>
      <c r="C20" s="169"/>
      <c r="D20" s="170" t="s">
        <v>575</v>
      </c>
      <c r="E20" s="167" t="s">
        <v>53</v>
      </c>
      <c r="F20" s="167">
        <v>6</v>
      </c>
      <c r="G20" s="114"/>
      <c r="H20" s="96">
        <f>+$F20*G20</f>
        <v>0</v>
      </c>
      <c r="K20" s="47"/>
    </row>
    <row r="21" spans="2:11" s="49" customFormat="1" ht="31.5">
      <c r="B21" s="168">
        <f>+COUNT($B$19:B20)+1</f>
        <v>2</v>
      </c>
      <c r="C21" s="169"/>
      <c r="D21" s="170" t="s">
        <v>576</v>
      </c>
      <c r="E21" s="167" t="s">
        <v>413</v>
      </c>
      <c r="F21" s="167">
        <v>4</v>
      </c>
      <c r="G21" s="114"/>
      <c r="H21" s="96">
        <f>+$F21*G21</f>
        <v>0</v>
      </c>
      <c r="K21" s="47"/>
    </row>
    <row r="22" spans="2:11" s="49" customFormat="1" ht="47.25">
      <c r="B22" s="168">
        <f>+COUNT($B$19:B21)+1</f>
        <v>3</v>
      </c>
      <c r="C22" s="169"/>
      <c r="D22" s="170" t="s">
        <v>431</v>
      </c>
      <c r="E22" s="167" t="s">
        <v>413</v>
      </c>
      <c r="F22" s="167">
        <v>4</v>
      </c>
      <c r="G22" s="114"/>
      <c r="H22" s="96">
        <f>+$F22*G22</f>
        <v>0</v>
      </c>
      <c r="K22" s="47"/>
    </row>
    <row r="23" spans="2:11" s="49" customFormat="1" ht="15.75" customHeight="1">
      <c r="B23" s="101"/>
      <c r="C23" s="102"/>
      <c r="D23" s="103"/>
      <c r="E23" s="104"/>
      <c r="F23" s="105"/>
      <c r="G23" s="41"/>
      <c r="H23" s="106"/>
    </row>
    <row r="24" spans="2:11" s="49" customFormat="1" ht="16.5" thickBot="1">
      <c r="B24" s="107"/>
      <c r="C24" s="108"/>
      <c r="D24" s="108"/>
      <c r="E24" s="109"/>
      <c r="F24" s="109"/>
      <c r="G24" s="8" t="str">
        <f>C18&amp;" SKUPAJ:"</f>
        <v>PRIPRAVLJALNA IN ZAKLJUČNA DELA SKUPAJ:</v>
      </c>
      <c r="H24" s="110">
        <f>SUM(H$20:H$22)</f>
        <v>0</v>
      </c>
    </row>
    <row r="25" spans="2:11" s="49" customFormat="1">
      <c r="B25" s="101"/>
      <c r="C25" s="102"/>
      <c r="D25" s="103"/>
      <c r="E25" s="104"/>
      <c r="F25" s="105"/>
      <c r="G25" s="41"/>
      <c r="H25" s="106"/>
    </row>
    <row r="26" spans="2:11" s="49" customFormat="1">
      <c r="B26" s="91" t="s">
        <v>49</v>
      </c>
      <c r="C26" s="176" t="s">
        <v>70</v>
      </c>
      <c r="D26" s="176"/>
      <c r="E26" s="92"/>
      <c r="F26" s="93"/>
      <c r="G26" s="6"/>
      <c r="H26" s="94"/>
    </row>
    <row r="27" spans="2:11" s="49" customFormat="1">
      <c r="B27" s="95"/>
      <c r="C27" s="175"/>
      <c r="D27" s="175"/>
      <c r="E27" s="175"/>
      <c r="F27" s="175"/>
      <c r="G27" s="7"/>
      <c r="H27" s="96"/>
    </row>
    <row r="28" spans="2:11" s="49" customFormat="1" ht="63">
      <c r="B28" s="168">
        <f>+COUNT($B$27:B27)+1</f>
        <v>1</v>
      </c>
      <c r="C28" s="169"/>
      <c r="D28" s="170" t="s">
        <v>581</v>
      </c>
      <c r="E28" s="167"/>
      <c r="F28" s="167"/>
      <c r="G28" s="114"/>
      <c r="H28" s="96"/>
    </row>
    <row r="29" spans="2:11" s="49" customFormat="1">
      <c r="B29" s="168"/>
      <c r="C29" s="169"/>
      <c r="D29" s="170" t="s">
        <v>424</v>
      </c>
      <c r="E29" s="167" t="s">
        <v>25</v>
      </c>
      <c r="F29" s="167">
        <v>7.1</v>
      </c>
      <c r="G29" s="114"/>
      <c r="H29" s="96">
        <f>+$F29*G29</f>
        <v>0</v>
      </c>
    </row>
    <row r="30" spans="2:11" s="49" customFormat="1">
      <c r="B30" s="168"/>
      <c r="C30" s="169"/>
      <c r="D30" s="170" t="s">
        <v>423</v>
      </c>
      <c r="E30" s="167" t="s">
        <v>25</v>
      </c>
      <c r="F30" s="167">
        <v>3.3</v>
      </c>
      <c r="G30" s="114"/>
      <c r="H30" s="96">
        <f>+$F30*G30</f>
        <v>0</v>
      </c>
    </row>
    <row r="31" spans="2:11" s="49" customFormat="1">
      <c r="B31" s="168"/>
      <c r="C31" s="169"/>
      <c r="D31" s="170" t="s">
        <v>422</v>
      </c>
      <c r="E31" s="167" t="s">
        <v>25</v>
      </c>
      <c r="F31" s="167">
        <v>0.5</v>
      </c>
      <c r="G31" s="114"/>
      <c r="H31" s="96">
        <f>+$F31*G31</f>
        <v>0</v>
      </c>
    </row>
    <row r="32" spans="2:11" s="49" customFormat="1" ht="63">
      <c r="B32" s="168">
        <f>+COUNT($B$27:B31)+1</f>
        <v>2</v>
      </c>
      <c r="C32" s="169"/>
      <c r="D32" s="170" t="s">
        <v>606</v>
      </c>
      <c r="E32" s="167"/>
      <c r="F32" s="167"/>
      <c r="G32" s="114"/>
      <c r="H32" s="96"/>
    </row>
    <row r="33" spans="2:10" s="49" customFormat="1">
      <c r="B33" s="168"/>
      <c r="C33" s="169"/>
      <c r="D33" s="170" t="s">
        <v>424</v>
      </c>
      <c r="E33" s="167" t="s">
        <v>25</v>
      </c>
      <c r="F33" s="167">
        <v>0.3</v>
      </c>
      <c r="G33" s="114"/>
      <c r="H33" s="96">
        <f t="shared" ref="H33:H42" si="0">+$F33*G33</f>
        <v>0</v>
      </c>
    </row>
    <row r="34" spans="2:10" s="49" customFormat="1">
      <c r="B34" s="168"/>
      <c r="C34" s="169"/>
      <c r="D34" s="170" t="s">
        <v>423</v>
      </c>
      <c r="E34" s="167" t="s">
        <v>25</v>
      </c>
      <c r="F34" s="167">
        <v>0.1</v>
      </c>
      <c r="G34" s="114"/>
      <c r="H34" s="96">
        <f t="shared" si="0"/>
        <v>0</v>
      </c>
    </row>
    <row r="35" spans="2:10" s="49" customFormat="1">
      <c r="B35" s="168"/>
      <c r="C35" s="169"/>
      <c r="D35" s="170" t="s">
        <v>422</v>
      </c>
      <c r="E35" s="167" t="s">
        <v>25</v>
      </c>
      <c r="F35" s="167">
        <v>0.1</v>
      </c>
      <c r="G35" s="114"/>
      <c r="H35" s="96">
        <f t="shared" si="0"/>
        <v>0</v>
      </c>
    </row>
    <row r="36" spans="2:10" s="49" customFormat="1" ht="157.5">
      <c r="B36" s="168">
        <f>+COUNT($B$27:B35)+1</f>
        <v>3</v>
      </c>
      <c r="C36" s="169"/>
      <c r="D36" s="170" t="s">
        <v>582</v>
      </c>
      <c r="E36" s="167" t="s">
        <v>53</v>
      </c>
      <c r="F36" s="167">
        <v>3</v>
      </c>
      <c r="G36" s="114"/>
      <c r="H36" s="96">
        <f t="shared" si="0"/>
        <v>0</v>
      </c>
    </row>
    <row r="37" spans="2:10" s="49" customFormat="1" ht="31.5">
      <c r="B37" s="168">
        <f>+COUNT($B$27:B36)+1</f>
        <v>4</v>
      </c>
      <c r="C37" s="169"/>
      <c r="D37" s="170" t="s">
        <v>583</v>
      </c>
      <c r="E37" s="167" t="s">
        <v>25</v>
      </c>
      <c r="F37" s="167">
        <v>3.19</v>
      </c>
      <c r="G37" s="114"/>
      <c r="H37" s="96">
        <f t="shared" ref="H37:H38" si="1">+$F37*G37</f>
        <v>0</v>
      </c>
    </row>
    <row r="38" spans="2:10" s="49" customFormat="1" ht="31.5">
      <c r="B38" s="168">
        <f>+COUNT($B$27:B37)+1</f>
        <v>5</v>
      </c>
      <c r="C38" s="169"/>
      <c r="D38" s="170" t="s">
        <v>421</v>
      </c>
      <c r="E38" s="167" t="s">
        <v>24</v>
      </c>
      <c r="F38" s="167">
        <v>4.8</v>
      </c>
      <c r="G38" s="114"/>
      <c r="H38" s="96">
        <f t="shared" si="1"/>
        <v>0</v>
      </c>
    </row>
    <row r="39" spans="2:10" s="49" customFormat="1" ht="31.5">
      <c r="B39" s="168">
        <f>+COUNT($B$27:B38)+1</f>
        <v>6</v>
      </c>
      <c r="C39" s="169"/>
      <c r="D39" s="170" t="s">
        <v>420</v>
      </c>
      <c r="E39" s="167" t="s">
        <v>24</v>
      </c>
      <c r="F39" s="167">
        <v>4.8</v>
      </c>
      <c r="G39" s="114"/>
      <c r="H39" s="96">
        <f t="shared" si="0"/>
        <v>0</v>
      </c>
    </row>
    <row r="40" spans="2:10" s="49" customFormat="1" ht="47.25">
      <c r="B40" s="168">
        <f>+COUNT($B$27:B39)+1</f>
        <v>7</v>
      </c>
      <c r="C40" s="169"/>
      <c r="D40" s="170" t="s">
        <v>419</v>
      </c>
      <c r="E40" s="167" t="s">
        <v>25</v>
      </c>
      <c r="F40" s="167">
        <v>0.48</v>
      </c>
      <c r="G40" s="114"/>
      <c r="H40" s="96">
        <f t="shared" si="0"/>
        <v>0</v>
      </c>
    </row>
    <row r="41" spans="2:10" s="49" customFormat="1" ht="63">
      <c r="B41" s="168">
        <f>+COUNT($B$27:B40)+1</f>
        <v>8</v>
      </c>
      <c r="C41" s="169"/>
      <c r="D41" s="170" t="s">
        <v>418</v>
      </c>
      <c r="E41" s="167" t="s">
        <v>25</v>
      </c>
      <c r="F41" s="167">
        <v>2.52</v>
      </c>
      <c r="G41" s="114"/>
      <c r="H41" s="96">
        <f t="shared" si="0"/>
        <v>0</v>
      </c>
    </row>
    <row r="42" spans="2:10" s="49" customFormat="1" ht="63">
      <c r="B42" s="168">
        <f>+COUNT($B$27:B41)+1</f>
        <v>9</v>
      </c>
      <c r="C42" s="169"/>
      <c r="D42" s="170" t="s">
        <v>439</v>
      </c>
      <c r="E42" s="167" t="s">
        <v>25</v>
      </c>
      <c r="F42" s="167">
        <v>8.2100000000000009</v>
      </c>
      <c r="G42" s="114"/>
      <c r="H42" s="96">
        <f t="shared" si="0"/>
        <v>0</v>
      </c>
    </row>
    <row r="43" spans="2:10" s="49" customFormat="1" ht="15.75" customHeight="1">
      <c r="B43" s="101"/>
      <c r="C43" s="102"/>
      <c r="D43" s="103"/>
      <c r="E43" s="104"/>
      <c r="F43" s="105"/>
      <c r="G43" s="41"/>
      <c r="H43" s="106"/>
    </row>
    <row r="44" spans="2:10" s="49" customFormat="1" ht="16.5" thickBot="1">
      <c r="B44" s="107"/>
      <c r="C44" s="108"/>
      <c r="D44" s="108"/>
      <c r="E44" s="109"/>
      <c r="F44" s="109"/>
      <c r="G44" s="8" t="str">
        <f>C26&amp;" SKUPAJ:"</f>
        <v>ZEMELJSKA DELA SKUPAJ:</v>
      </c>
      <c r="H44" s="110">
        <f>SUM(H$28:H$42)</f>
        <v>0</v>
      </c>
    </row>
    <row r="45" spans="2:10" s="49" customFormat="1">
      <c r="B45" s="111"/>
      <c r="C45" s="102"/>
      <c r="D45" s="112"/>
      <c r="E45" s="113"/>
      <c r="F45" s="105"/>
      <c r="G45" s="41"/>
      <c r="H45" s="106"/>
      <c r="J45" s="50"/>
    </row>
    <row r="46" spans="2:10" s="49" customFormat="1">
      <c r="B46" s="91" t="s">
        <v>46</v>
      </c>
      <c r="C46" s="176" t="s">
        <v>393</v>
      </c>
      <c r="D46" s="176"/>
      <c r="E46" s="92"/>
      <c r="F46" s="93"/>
      <c r="G46" s="6"/>
      <c r="H46" s="94"/>
      <c r="J46" s="50"/>
    </row>
    <row r="47" spans="2:10" s="49" customFormat="1">
      <c r="B47" s="95"/>
      <c r="C47" s="175"/>
      <c r="D47" s="175"/>
      <c r="E47" s="175"/>
      <c r="F47" s="175"/>
      <c r="G47" s="7"/>
      <c r="H47" s="96"/>
    </row>
    <row r="48" spans="2:10" s="49" customFormat="1" ht="78.75">
      <c r="B48" s="168">
        <f>+COUNT($B$47:B47)+1</f>
        <v>1</v>
      </c>
      <c r="C48" s="169"/>
      <c r="D48" s="170" t="s">
        <v>438</v>
      </c>
      <c r="E48" s="167" t="s">
        <v>53</v>
      </c>
      <c r="F48" s="167">
        <v>6</v>
      </c>
      <c r="G48" s="114"/>
      <c r="H48" s="96">
        <f t="shared" ref="H48:H61" si="2">+$F48*G48</f>
        <v>0</v>
      </c>
      <c r="J48" s="50"/>
    </row>
    <row r="49" spans="2:10" s="49" customFormat="1" ht="189">
      <c r="B49" s="168">
        <f>+COUNT($B$47:B48)+1</f>
        <v>2</v>
      </c>
      <c r="C49" s="169"/>
      <c r="D49" s="170" t="s">
        <v>444</v>
      </c>
      <c r="E49" s="167" t="s">
        <v>413</v>
      </c>
      <c r="F49" s="167">
        <v>1</v>
      </c>
      <c r="G49" s="114"/>
      <c r="H49" s="96">
        <f t="shared" si="2"/>
        <v>0</v>
      </c>
      <c r="J49" s="50"/>
    </row>
    <row r="50" spans="2:10" s="49" customFormat="1" ht="31.5">
      <c r="B50" s="168">
        <f>+COUNT($B$47:B49)+1</f>
        <v>3</v>
      </c>
      <c r="C50" s="169"/>
      <c r="D50" s="170" t="s">
        <v>412</v>
      </c>
      <c r="E50" s="167" t="s">
        <v>53</v>
      </c>
      <c r="F50" s="167">
        <v>6</v>
      </c>
      <c r="G50" s="114"/>
      <c r="H50" s="96">
        <f t="shared" si="2"/>
        <v>0</v>
      </c>
      <c r="J50" s="50"/>
    </row>
    <row r="51" spans="2:10" s="49" customFormat="1" ht="47.25">
      <c r="B51" s="168">
        <f>+COUNT($B$47:B50)+1</f>
        <v>4</v>
      </c>
      <c r="C51" s="169"/>
      <c r="D51" s="170" t="s">
        <v>443</v>
      </c>
      <c r="E51" s="167" t="s">
        <v>53</v>
      </c>
      <c r="F51" s="167">
        <v>4</v>
      </c>
      <c r="G51" s="114"/>
      <c r="H51" s="96">
        <f t="shared" si="2"/>
        <v>0</v>
      </c>
      <c r="J51" s="50"/>
    </row>
    <row r="52" spans="2:10" s="49" customFormat="1" ht="126">
      <c r="B52" s="168">
        <f>+COUNT($B$47:B51)+1</f>
        <v>5</v>
      </c>
      <c r="C52" s="169"/>
      <c r="D52" s="170" t="s">
        <v>442</v>
      </c>
      <c r="E52" s="167" t="s">
        <v>53</v>
      </c>
      <c r="F52" s="167">
        <v>4</v>
      </c>
      <c r="G52" s="114"/>
      <c r="H52" s="96">
        <f t="shared" si="2"/>
        <v>0</v>
      </c>
      <c r="J52" s="50"/>
    </row>
    <row r="53" spans="2:10" s="49" customFormat="1" ht="47.25">
      <c r="B53" s="168">
        <f>+COUNT($B$47:B52)+1</f>
        <v>6</v>
      </c>
      <c r="C53" s="169"/>
      <c r="D53" s="170" t="s">
        <v>441</v>
      </c>
      <c r="E53" s="167" t="s">
        <v>53</v>
      </c>
      <c r="F53" s="167">
        <v>4</v>
      </c>
      <c r="G53" s="114"/>
      <c r="H53" s="96">
        <f t="shared" si="2"/>
        <v>0</v>
      </c>
      <c r="J53" s="50"/>
    </row>
    <row r="54" spans="2:10" s="49" customFormat="1" ht="94.5">
      <c r="B54" s="168">
        <f>+COUNT($B$47:B53)+1</f>
        <v>7</v>
      </c>
      <c r="C54" s="169"/>
      <c r="D54" s="170" t="s">
        <v>410</v>
      </c>
      <c r="E54" s="167" t="s">
        <v>53</v>
      </c>
      <c r="F54" s="167">
        <v>4</v>
      </c>
      <c r="G54" s="114"/>
      <c r="H54" s="96">
        <f t="shared" si="2"/>
        <v>0</v>
      </c>
      <c r="J54" s="50"/>
    </row>
    <row r="55" spans="2:10" s="49" customFormat="1" ht="110.25">
      <c r="B55" s="168">
        <f>+COUNT($B$47:B54)+1</f>
        <v>8</v>
      </c>
      <c r="C55" s="169"/>
      <c r="D55" s="170" t="s">
        <v>409</v>
      </c>
      <c r="E55" s="167" t="s">
        <v>53</v>
      </c>
      <c r="F55" s="167">
        <v>4</v>
      </c>
      <c r="G55" s="114"/>
      <c r="H55" s="96">
        <f t="shared" si="2"/>
        <v>0</v>
      </c>
      <c r="J55" s="50"/>
    </row>
    <row r="56" spans="2:10" s="49" customFormat="1" ht="31.5">
      <c r="B56" s="168">
        <f>+COUNT($B$47:B55)+1</f>
        <v>9</v>
      </c>
      <c r="C56" s="169"/>
      <c r="D56" s="170" t="s">
        <v>603</v>
      </c>
      <c r="E56" s="167" t="s">
        <v>53</v>
      </c>
      <c r="F56" s="167">
        <v>6</v>
      </c>
      <c r="G56" s="114"/>
      <c r="H56" s="96">
        <f t="shared" si="2"/>
        <v>0</v>
      </c>
      <c r="J56" s="50"/>
    </row>
    <row r="57" spans="2:10" s="49" customFormat="1" ht="47.25">
      <c r="B57" s="168">
        <f>+COUNT($B$47:B56)+1</f>
        <v>10</v>
      </c>
      <c r="C57" s="169"/>
      <c r="D57" s="170" t="s">
        <v>604</v>
      </c>
      <c r="E57" s="167" t="s">
        <v>53</v>
      </c>
      <c r="F57" s="167">
        <v>6</v>
      </c>
      <c r="G57" s="114"/>
      <c r="H57" s="96">
        <f t="shared" si="2"/>
        <v>0</v>
      </c>
      <c r="J57" s="50"/>
    </row>
    <row r="58" spans="2:10" s="49" customFormat="1" ht="47.25">
      <c r="B58" s="168">
        <f>+COUNT($B$47:B57)+1</f>
        <v>11</v>
      </c>
      <c r="C58" s="169"/>
      <c r="D58" s="170" t="s">
        <v>404</v>
      </c>
      <c r="E58" s="167" t="s">
        <v>382</v>
      </c>
      <c r="F58" s="167">
        <v>5</v>
      </c>
      <c r="G58" s="114"/>
      <c r="H58" s="96">
        <f t="shared" si="2"/>
        <v>0</v>
      </c>
      <c r="J58" s="50"/>
    </row>
    <row r="59" spans="2:10" s="49" customFormat="1" ht="63">
      <c r="B59" s="168">
        <f>+COUNT($B$47:B58)+1</f>
        <v>12</v>
      </c>
      <c r="C59" s="169"/>
      <c r="D59" s="170" t="s">
        <v>403</v>
      </c>
      <c r="E59" s="167" t="s">
        <v>382</v>
      </c>
      <c r="F59" s="167">
        <v>5</v>
      </c>
      <c r="G59" s="114"/>
      <c r="H59" s="96">
        <f t="shared" si="2"/>
        <v>0</v>
      </c>
      <c r="J59" s="50"/>
    </row>
    <row r="60" spans="2:10" s="49" customFormat="1" ht="31.5">
      <c r="B60" s="168">
        <f>+COUNT($B$47:B59)+1</f>
        <v>13</v>
      </c>
      <c r="C60" s="169"/>
      <c r="D60" s="170" t="s">
        <v>402</v>
      </c>
      <c r="E60" s="167" t="s">
        <v>382</v>
      </c>
      <c r="F60" s="167">
        <v>4</v>
      </c>
      <c r="G60" s="114"/>
      <c r="H60" s="96">
        <f t="shared" si="2"/>
        <v>0</v>
      </c>
      <c r="J60" s="50"/>
    </row>
    <row r="61" spans="2:10" s="49" customFormat="1" ht="31.5">
      <c r="B61" s="168">
        <f>+COUNT($B$47:B60)+1</f>
        <v>14</v>
      </c>
      <c r="C61" s="169"/>
      <c r="D61" s="170" t="s">
        <v>401</v>
      </c>
      <c r="E61" s="167" t="s">
        <v>382</v>
      </c>
      <c r="F61" s="167">
        <v>2</v>
      </c>
      <c r="G61" s="114"/>
      <c r="H61" s="96">
        <f t="shared" si="2"/>
        <v>0</v>
      </c>
      <c r="J61" s="50"/>
    </row>
    <row r="62" spans="2:10" s="49" customFormat="1" ht="15.75" customHeight="1">
      <c r="B62" s="101"/>
      <c r="C62" s="102"/>
      <c r="D62" s="103"/>
      <c r="E62" s="104"/>
      <c r="F62" s="105"/>
      <c r="G62" s="41"/>
      <c r="H62" s="106"/>
    </row>
    <row r="63" spans="2:10" s="49" customFormat="1" ht="16.5" thickBot="1">
      <c r="B63" s="107"/>
      <c r="C63" s="108"/>
      <c r="D63" s="108"/>
      <c r="E63" s="109"/>
      <c r="F63" s="109"/>
      <c r="G63" s="8" t="str">
        <f>C46&amp;" SKUPAJ:"</f>
        <v>GRADBENA DELA SKUPAJ:</v>
      </c>
      <c r="H63" s="110">
        <f>SUM(H$48:H$61)</f>
        <v>0</v>
      </c>
    </row>
  </sheetData>
  <sheetProtection algorithmName="SHA-512" hashValue="pm9xW8MiQFOCPjc+aaJu3czU8MqR5TmKfXv03Wjoi1OYW8FF35m/pWNaUlymDJWQV/V52yDYp5tpPAVT+mSCUQ==" saltValue="ifoIpJNUtS4uRGg7zMt8Kg==" spinCount="100000" sheet="1" objects="1" scenarios="1"/>
  <mergeCells count="7">
    <mergeCell ref="C47:F47"/>
    <mergeCell ref="B16:F16"/>
    <mergeCell ref="C18:D18"/>
    <mergeCell ref="C19:F19"/>
    <mergeCell ref="C26:D26"/>
    <mergeCell ref="C27:F27"/>
    <mergeCell ref="C46:D46"/>
  </mergeCells>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rowBreaks count="2" manualBreakCount="2">
    <brk id="40" min="1" max="7" man="1"/>
    <brk id="58" min="1" max="7" man="1"/>
  </rowBreaks>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42C1D-94CB-49AF-BDCA-30EB29C9DEC6}">
  <sheetPr>
    <tabColor rgb="FFFF0000"/>
  </sheetPr>
  <dimension ref="B1:K65"/>
  <sheetViews>
    <sheetView view="pageBreakPreview" zoomScaleNormal="100" zoomScaleSheetLayoutView="100" workbookViewId="0">
      <selection activeCell="F20" sqref="F20"/>
    </sheetView>
  </sheetViews>
  <sheetFormatPr defaultColWidth="9.140625" defaultRowHeight="15.75"/>
  <cols>
    <col min="1" max="1" width="9.140625" style="50"/>
    <col min="2" max="3" width="10.7109375" style="52" customWidth="1"/>
    <col min="4" max="4" width="47.7109375" style="166" customWidth="1"/>
    <col min="5" max="5" width="14.7109375" style="47" customWidth="1"/>
    <col min="6" max="6" width="12.7109375" style="47" customWidth="1"/>
    <col min="7" max="7" width="15.7109375" style="1" customWidth="1"/>
    <col min="8" max="8" width="15.7109375" style="48" customWidth="1"/>
    <col min="9" max="9" width="11.5703125" style="49" bestFit="1" customWidth="1"/>
    <col min="10" max="10" width="10.140625" style="50" bestFit="1" customWidth="1"/>
    <col min="11" max="12" width="9.140625" style="50"/>
    <col min="13" max="13" width="9.140625" style="50" customWidth="1"/>
    <col min="14" max="16384" width="9.140625" style="50"/>
  </cols>
  <sheetData>
    <row r="1" spans="2:10">
      <c r="B1" s="45" t="s">
        <v>532</v>
      </c>
      <c r="C1" s="46" t="str">
        <f ca="1">MID(CELL("filename",A1),FIND("]",CELL("filename",A1))+1,255)</f>
        <v>KANAL K6</v>
      </c>
    </row>
    <row r="3" spans="2:10">
      <c r="B3" s="51" t="s">
        <v>14</v>
      </c>
    </row>
    <row r="4" spans="2:10">
      <c r="B4" s="53" t="str">
        <f ca="1">"REKAPITULACIJA "&amp;C1</f>
        <v>REKAPITULACIJA KANAL K6</v>
      </c>
      <c r="C4" s="54"/>
      <c r="D4" s="54"/>
      <c r="E4" s="55"/>
      <c r="F4" s="55"/>
      <c r="G4" s="2"/>
      <c r="H4" s="167"/>
      <c r="I4" s="57"/>
    </row>
    <row r="5" spans="2:10">
      <c r="B5" s="58"/>
      <c r="C5" s="59"/>
      <c r="D5" s="60"/>
      <c r="H5" s="61"/>
      <c r="I5" s="62"/>
      <c r="J5" s="63"/>
    </row>
    <row r="6" spans="2:10">
      <c r="B6" s="64" t="s">
        <v>48</v>
      </c>
      <c r="D6" s="65" t="str">
        <f>VLOOKUP(B6,$B$14:$H$9813,2,FALSE)</f>
        <v>PRIPRAVLJALNA IN ZAKLJUČNA DELA</v>
      </c>
      <c r="E6" s="66"/>
      <c r="F6" s="48"/>
      <c r="H6" s="67">
        <f>VLOOKUP($D6&amp;" SKUPAJ:",$G$14:H$9877,2,FALSE)</f>
        <v>0</v>
      </c>
      <c r="I6" s="68"/>
      <c r="J6" s="69"/>
    </row>
    <row r="7" spans="2:10">
      <c r="B7" s="64"/>
      <c r="D7" s="65"/>
      <c r="E7" s="66"/>
      <c r="F7" s="48"/>
      <c r="H7" s="67"/>
      <c r="I7" s="70"/>
      <c r="J7" s="71"/>
    </row>
    <row r="8" spans="2:10">
      <c r="B8" s="64" t="s">
        <v>49</v>
      </c>
      <c r="D8" s="65" t="str">
        <f>VLOOKUP(B8,$B$14:$H$9813,2,FALSE)</f>
        <v>ZEMELJSKA DELA</v>
      </c>
      <c r="E8" s="66"/>
      <c r="F8" s="48"/>
      <c r="H8" s="67">
        <f>VLOOKUP($D8&amp;" SKUPAJ:",$G$14:H$9877,2,FALSE)</f>
        <v>0</v>
      </c>
      <c r="I8" s="72"/>
      <c r="J8" s="73"/>
    </row>
    <row r="9" spans="2:10">
      <c r="B9" s="64"/>
      <c r="D9" s="65"/>
      <c r="E9" s="66"/>
      <c r="F9" s="48"/>
      <c r="H9" s="67"/>
      <c r="I9" s="57"/>
    </row>
    <row r="10" spans="2:10">
      <c r="B10" s="64" t="s">
        <v>46</v>
      </c>
      <c r="D10" s="65" t="str">
        <f>VLOOKUP(B10,$B$14:$H$9813,2,FALSE)</f>
        <v>GRADBENA DELA</v>
      </c>
      <c r="E10" s="66"/>
      <c r="F10" s="48"/>
      <c r="H10" s="67">
        <f>VLOOKUP($D10&amp;" SKUPAJ:",$G$14:H$9877,2,FALSE)</f>
        <v>0</v>
      </c>
    </row>
    <row r="11" spans="2:10" s="49" customFormat="1" ht="16.5" thickBot="1">
      <c r="B11" s="74"/>
      <c r="C11" s="75"/>
      <c r="D11" s="76"/>
      <c r="E11" s="77"/>
      <c r="F11" s="78"/>
      <c r="G11" s="3"/>
      <c r="H11" s="79"/>
    </row>
    <row r="12" spans="2:10" s="49" customFormat="1" ht="16.5" thickTop="1">
      <c r="B12" s="80"/>
      <c r="C12" s="81"/>
      <c r="D12" s="82"/>
      <c r="E12" s="83"/>
      <c r="F12" s="84"/>
      <c r="G12" s="4" t="str">
        <f ca="1">"SKUPAJ "&amp;C1&amp;" (BREZ DDV):"</f>
        <v>SKUPAJ KANAL K6 (BREZ DDV):</v>
      </c>
      <c r="H12" s="85">
        <f>SUM(H6:H10)</f>
        <v>0</v>
      </c>
    </row>
    <row r="14" spans="2:10" s="49" customFormat="1" ht="16.5" thickBot="1">
      <c r="B14" s="86" t="s">
        <v>0</v>
      </c>
      <c r="C14" s="87" t="s">
        <v>1</v>
      </c>
      <c r="D14" s="88" t="s">
        <v>2</v>
      </c>
      <c r="E14" s="89" t="s">
        <v>3</v>
      </c>
      <c r="F14" s="89" t="s">
        <v>4</v>
      </c>
      <c r="G14" s="5" t="s">
        <v>5</v>
      </c>
      <c r="H14" s="89" t="s">
        <v>6</v>
      </c>
    </row>
    <row r="16" spans="2:10">
      <c r="B16" s="177"/>
      <c r="C16" s="177"/>
      <c r="D16" s="177"/>
      <c r="E16" s="177"/>
      <c r="F16" s="177"/>
      <c r="G16" s="42"/>
      <c r="H16" s="90"/>
    </row>
    <row r="18" spans="2:11" s="49" customFormat="1">
      <c r="B18" s="91" t="s">
        <v>48</v>
      </c>
      <c r="C18" s="176" t="s">
        <v>436</v>
      </c>
      <c r="D18" s="176"/>
      <c r="E18" s="92"/>
      <c r="F18" s="93"/>
      <c r="G18" s="6"/>
      <c r="H18" s="94"/>
    </row>
    <row r="19" spans="2:11" s="49" customFormat="1">
      <c r="B19" s="95"/>
      <c r="C19" s="178"/>
      <c r="D19" s="178"/>
      <c r="E19" s="178"/>
      <c r="F19" s="178"/>
      <c r="G19" s="7"/>
      <c r="H19" s="96"/>
    </row>
    <row r="20" spans="2:11" s="49" customFormat="1" ht="94.5">
      <c r="B20" s="168">
        <f>+COUNT($B$19:B19)+1</f>
        <v>1</v>
      </c>
      <c r="C20" s="169"/>
      <c r="D20" s="170" t="s">
        <v>575</v>
      </c>
      <c r="E20" s="167" t="s">
        <v>53</v>
      </c>
      <c r="F20" s="167">
        <v>8</v>
      </c>
      <c r="G20" s="114"/>
      <c r="H20" s="96">
        <f>+$F20*G20</f>
        <v>0</v>
      </c>
      <c r="K20" s="47"/>
    </row>
    <row r="21" spans="2:11" s="49" customFormat="1" ht="31.5">
      <c r="B21" s="168">
        <f>+COUNT($B$19:B20)+1</f>
        <v>2</v>
      </c>
      <c r="C21" s="169"/>
      <c r="D21" s="170" t="s">
        <v>576</v>
      </c>
      <c r="E21" s="167" t="s">
        <v>413</v>
      </c>
      <c r="F21" s="167">
        <v>3</v>
      </c>
      <c r="G21" s="114"/>
      <c r="H21" s="96">
        <f>+$F21*G21</f>
        <v>0</v>
      </c>
      <c r="K21" s="47"/>
    </row>
    <row r="22" spans="2:11" s="49" customFormat="1" ht="47.25">
      <c r="B22" s="168">
        <f>+COUNT($B$19:B21)+1</f>
        <v>3</v>
      </c>
      <c r="C22" s="169"/>
      <c r="D22" s="170" t="s">
        <v>431</v>
      </c>
      <c r="E22" s="167" t="s">
        <v>413</v>
      </c>
      <c r="F22" s="167">
        <v>3</v>
      </c>
      <c r="G22" s="114"/>
      <c r="H22" s="96">
        <f>+$F22*G22</f>
        <v>0</v>
      </c>
      <c r="K22" s="47"/>
    </row>
    <row r="23" spans="2:11" s="49" customFormat="1" ht="15.75" customHeight="1">
      <c r="B23" s="101"/>
      <c r="C23" s="102"/>
      <c r="D23" s="103"/>
      <c r="E23" s="104"/>
      <c r="F23" s="105"/>
      <c r="G23" s="41"/>
      <c r="H23" s="106"/>
    </row>
    <row r="24" spans="2:11" s="49" customFormat="1" ht="16.5" thickBot="1">
      <c r="B24" s="107"/>
      <c r="C24" s="108"/>
      <c r="D24" s="108"/>
      <c r="E24" s="109"/>
      <c r="F24" s="109"/>
      <c r="G24" s="8" t="str">
        <f>C18&amp;" SKUPAJ:"</f>
        <v>PRIPRAVLJALNA IN ZAKLJUČNA DELA SKUPAJ:</v>
      </c>
      <c r="H24" s="110">
        <f>SUM(H$20:H$22)</f>
        <v>0</v>
      </c>
    </row>
    <row r="25" spans="2:11" s="49" customFormat="1">
      <c r="B25" s="101"/>
      <c r="C25" s="102"/>
      <c r="D25" s="103"/>
      <c r="E25" s="104"/>
      <c r="F25" s="105"/>
      <c r="G25" s="41"/>
      <c r="H25" s="106"/>
    </row>
    <row r="26" spans="2:11" s="49" customFormat="1">
      <c r="B26" s="91" t="s">
        <v>49</v>
      </c>
      <c r="C26" s="176" t="s">
        <v>70</v>
      </c>
      <c r="D26" s="176"/>
      <c r="E26" s="92"/>
      <c r="F26" s="93"/>
      <c r="G26" s="6"/>
      <c r="H26" s="94"/>
    </row>
    <row r="27" spans="2:11" s="49" customFormat="1">
      <c r="B27" s="95"/>
      <c r="C27" s="175"/>
      <c r="D27" s="175"/>
      <c r="E27" s="175"/>
      <c r="F27" s="175"/>
      <c r="G27" s="7"/>
      <c r="H27" s="96"/>
    </row>
    <row r="28" spans="2:11" s="49" customFormat="1" ht="31.5">
      <c r="B28" s="168">
        <f>+COUNT($B$27:B27)+1</f>
        <v>1</v>
      </c>
      <c r="C28" s="169"/>
      <c r="D28" s="170" t="s">
        <v>425</v>
      </c>
      <c r="E28" s="167" t="s">
        <v>25</v>
      </c>
      <c r="F28" s="167">
        <v>2</v>
      </c>
      <c r="G28" s="114"/>
      <c r="H28" s="96">
        <f>+$F28*G28</f>
        <v>0</v>
      </c>
    </row>
    <row r="29" spans="2:11" s="49" customFormat="1" ht="63">
      <c r="B29" s="168">
        <f>+COUNT($B$27:B28)+1</f>
        <v>2</v>
      </c>
      <c r="C29" s="169"/>
      <c r="D29" s="170" t="s">
        <v>581</v>
      </c>
      <c r="E29" s="167"/>
      <c r="F29" s="167"/>
      <c r="G29" s="114"/>
      <c r="H29" s="96"/>
    </row>
    <row r="30" spans="2:11" s="49" customFormat="1">
      <c r="B30" s="168"/>
      <c r="C30" s="169"/>
      <c r="D30" s="170" t="s">
        <v>424</v>
      </c>
      <c r="E30" s="167" t="s">
        <v>25</v>
      </c>
      <c r="F30" s="167">
        <v>16.3</v>
      </c>
      <c r="G30" s="114"/>
      <c r="H30" s="96">
        <f>+$F30*G30</f>
        <v>0</v>
      </c>
    </row>
    <row r="31" spans="2:11" s="49" customFormat="1">
      <c r="B31" s="168"/>
      <c r="C31" s="169"/>
      <c r="D31" s="170" t="s">
        <v>423</v>
      </c>
      <c r="E31" s="167" t="s">
        <v>25</v>
      </c>
      <c r="F31" s="167">
        <v>7.6</v>
      </c>
      <c r="G31" s="114"/>
      <c r="H31" s="96">
        <f>+$F31*G31</f>
        <v>0</v>
      </c>
    </row>
    <row r="32" spans="2:11" s="49" customFormat="1">
      <c r="B32" s="168"/>
      <c r="C32" s="169"/>
      <c r="D32" s="170" t="s">
        <v>422</v>
      </c>
      <c r="E32" s="167" t="s">
        <v>25</v>
      </c>
      <c r="F32" s="167">
        <v>1.2</v>
      </c>
      <c r="G32" s="114"/>
      <c r="H32" s="96">
        <f>+$F32*G32</f>
        <v>0</v>
      </c>
    </row>
    <row r="33" spans="2:8" s="49" customFormat="1" ht="78.75">
      <c r="B33" s="168">
        <f>+COUNT($B$27:B32)+1</f>
        <v>3</v>
      </c>
      <c r="C33" s="169"/>
      <c r="D33" s="170" t="s">
        <v>571</v>
      </c>
      <c r="E33" s="167"/>
      <c r="F33" s="167"/>
      <c r="G33" s="114"/>
      <c r="H33" s="96"/>
    </row>
    <row r="34" spans="2:8" s="49" customFormat="1">
      <c r="B34" s="168"/>
      <c r="C34" s="169"/>
      <c r="D34" s="170" t="s">
        <v>424</v>
      </c>
      <c r="E34" s="167" t="s">
        <v>25</v>
      </c>
      <c r="F34" s="167">
        <v>7</v>
      </c>
      <c r="G34" s="114"/>
      <c r="H34" s="96">
        <f t="shared" ref="H34:H46" si="0">+$F34*G34</f>
        <v>0</v>
      </c>
    </row>
    <row r="35" spans="2:8" s="49" customFormat="1">
      <c r="B35" s="168"/>
      <c r="C35" s="169"/>
      <c r="D35" s="170" t="s">
        <v>423</v>
      </c>
      <c r="E35" s="167" t="s">
        <v>25</v>
      </c>
      <c r="F35" s="167">
        <v>3.2</v>
      </c>
      <c r="G35" s="114"/>
      <c r="H35" s="96">
        <f t="shared" si="0"/>
        <v>0</v>
      </c>
    </row>
    <row r="36" spans="2:8" s="49" customFormat="1">
      <c r="B36" s="168"/>
      <c r="C36" s="169"/>
      <c r="D36" s="170" t="s">
        <v>422</v>
      </c>
      <c r="E36" s="167" t="s">
        <v>25</v>
      </c>
      <c r="F36" s="167">
        <v>0.5</v>
      </c>
      <c r="G36" s="114"/>
      <c r="H36" s="96">
        <f t="shared" si="0"/>
        <v>0</v>
      </c>
    </row>
    <row r="37" spans="2:8" s="49" customFormat="1" ht="157.5">
      <c r="B37" s="168">
        <f>+COUNT($B$27:B36)+1</f>
        <v>4</v>
      </c>
      <c r="C37" s="169"/>
      <c r="D37" s="170" t="s">
        <v>582</v>
      </c>
      <c r="E37" s="167" t="s">
        <v>53</v>
      </c>
      <c r="F37" s="167">
        <v>8</v>
      </c>
      <c r="G37" s="114"/>
      <c r="H37" s="96">
        <f t="shared" si="0"/>
        <v>0</v>
      </c>
    </row>
    <row r="38" spans="2:8" s="49" customFormat="1" ht="31.5">
      <c r="B38" s="168">
        <f>+COUNT($B$27:B37)+1</f>
        <v>5</v>
      </c>
      <c r="C38" s="169"/>
      <c r="D38" s="170" t="s">
        <v>583</v>
      </c>
      <c r="E38" s="167" t="s">
        <v>25</v>
      </c>
      <c r="F38" s="167">
        <v>4.25</v>
      </c>
      <c r="G38" s="114"/>
      <c r="H38" s="96">
        <f t="shared" ref="H38:H39" si="1">+$F38*G38</f>
        <v>0</v>
      </c>
    </row>
    <row r="39" spans="2:8" s="49" customFormat="1" ht="31.5">
      <c r="B39" s="168">
        <f>+COUNT($B$27:B38)+1</f>
        <v>6</v>
      </c>
      <c r="C39" s="169"/>
      <c r="D39" s="170" t="s">
        <v>447</v>
      </c>
      <c r="E39" s="167" t="s">
        <v>413</v>
      </c>
      <c r="F39" s="167">
        <v>1</v>
      </c>
      <c r="G39" s="114"/>
      <c r="H39" s="96">
        <f t="shared" si="1"/>
        <v>0</v>
      </c>
    </row>
    <row r="40" spans="2:8" s="49" customFormat="1" ht="31.5">
      <c r="B40" s="168">
        <f>+COUNT($B$27:B39)+1</f>
        <v>7</v>
      </c>
      <c r="C40" s="169"/>
      <c r="D40" s="170" t="s">
        <v>421</v>
      </c>
      <c r="E40" s="167" t="s">
        <v>24</v>
      </c>
      <c r="F40" s="167">
        <v>6.4</v>
      </c>
      <c r="G40" s="114"/>
      <c r="H40" s="96">
        <f t="shared" si="0"/>
        <v>0</v>
      </c>
    </row>
    <row r="41" spans="2:8" s="49" customFormat="1" ht="31.5">
      <c r="B41" s="168">
        <f>+COUNT($B$27:B40)+1</f>
        <v>8</v>
      </c>
      <c r="C41" s="169"/>
      <c r="D41" s="170" t="s">
        <v>420</v>
      </c>
      <c r="E41" s="167" t="s">
        <v>24</v>
      </c>
      <c r="F41" s="167">
        <v>6.4</v>
      </c>
      <c r="G41" s="114"/>
      <c r="H41" s="96">
        <f t="shared" si="0"/>
        <v>0</v>
      </c>
    </row>
    <row r="42" spans="2:8" s="49" customFormat="1" ht="47.25">
      <c r="B42" s="168">
        <f>+COUNT($B$27:B41)+1</f>
        <v>9</v>
      </c>
      <c r="C42" s="169"/>
      <c r="D42" s="170" t="s">
        <v>419</v>
      </c>
      <c r="E42" s="167" t="s">
        <v>25</v>
      </c>
      <c r="F42" s="167">
        <v>0.64</v>
      </c>
      <c r="G42" s="114"/>
      <c r="H42" s="96">
        <f t="shared" si="0"/>
        <v>0</v>
      </c>
    </row>
    <row r="43" spans="2:8" s="49" customFormat="1" ht="63">
      <c r="B43" s="168">
        <f>+COUNT($B$27:B42)+1</f>
        <v>10</v>
      </c>
      <c r="C43" s="169"/>
      <c r="D43" s="170" t="s">
        <v>418</v>
      </c>
      <c r="E43" s="167" t="s">
        <v>25</v>
      </c>
      <c r="F43" s="167">
        <v>3.36</v>
      </c>
      <c r="G43" s="114"/>
      <c r="H43" s="96">
        <f t="shared" si="0"/>
        <v>0</v>
      </c>
    </row>
    <row r="44" spans="2:8" s="49" customFormat="1" ht="63">
      <c r="B44" s="168">
        <f>+COUNT($B$27:B43)+1</f>
        <v>11</v>
      </c>
      <c r="C44" s="169"/>
      <c r="D44" s="170" t="s">
        <v>439</v>
      </c>
      <c r="E44" s="167" t="s">
        <v>25</v>
      </c>
      <c r="F44" s="167">
        <v>31.55</v>
      </c>
      <c r="G44" s="114"/>
      <c r="H44" s="96">
        <f t="shared" si="0"/>
        <v>0</v>
      </c>
    </row>
    <row r="45" spans="2:8" s="49" customFormat="1" ht="78.75">
      <c r="B45" s="168">
        <f>+COUNT($B$27:B44)+1</f>
        <v>12</v>
      </c>
      <c r="C45" s="169"/>
      <c r="D45" s="170" t="s">
        <v>417</v>
      </c>
      <c r="E45" s="167" t="s">
        <v>25</v>
      </c>
      <c r="F45" s="167">
        <v>2</v>
      </c>
      <c r="G45" s="114"/>
      <c r="H45" s="96">
        <f t="shared" si="0"/>
        <v>0</v>
      </c>
    </row>
    <row r="46" spans="2:8" s="49" customFormat="1" ht="31.5">
      <c r="B46" s="168">
        <f>+COUNT($B$27:B45)+1</f>
        <v>13</v>
      </c>
      <c r="C46" s="169"/>
      <c r="D46" s="170" t="s">
        <v>416</v>
      </c>
      <c r="E46" s="167" t="s">
        <v>24</v>
      </c>
      <c r="F46" s="167">
        <v>10</v>
      </c>
      <c r="G46" s="114"/>
      <c r="H46" s="96">
        <f t="shared" si="0"/>
        <v>0</v>
      </c>
    </row>
    <row r="47" spans="2:8" s="49" customFormat="1" ht="15.75" customHeight="1">
      <c r="B47" s="101"/>
      <c r="C47" s="102"/>
      <c r="D47" s="103"/>
      <c r="E47" s="104"/>
      <c r="F47" s="105"/>
      <c r="G47" s="41"/>
      <c r="H47" s="106"/>
    </row>
    <row r="48" spans="2:8" s="49" customFormat="1" ht="16.5" thickBot="1">
      <c r="B48" s="107"/>
      <c r="C48" s="108"/>
      <c r="D48" s="108"/>
      <c r="E48" s="109"/>
      <c r="F48" s="109"/>
      <c r="G48" s="8" t="str">
        <f>C26&amp;" SKUPAJ:"</f>
        <v>ZEMELJSKA DELA SKUPAJ:</v>
      </c>
      <c r="H48" s="110">
        <f>SUM(H$28:H$46)</f>
        <v>0</v>
      </c>
    </row>
    <row r="49" spans="2:10" s="49" customFormat="1">
      <c r="B49" s="111"/>
      <c r="C49" s="102"/>
      <c r="D49" s="112"/>
      <c r="E49" s="113"/>
      <c r="F49" s="105"/>
      <c r="G49" s="41"/>
      <c r="H49" s="106"/>
      <c r="J49" s="50"/>
    </row>
    <row r="50" spans="2:10" s="49" customFormat="1">
      <c r="B50" s="91" t="s">
        <v>46</v>
      </c>
      <c r="C50" s="176" t="s">
        <v>393</v>
      </c>
      <c r="D50" s="176"/>
      <c r="E50" s="92"/>
      <c r="F50" s="93"/>
      <c r="G50" s="6"/>
      <c r="H50" s="94"/>
      <c r="J50" s="50"/>
    </row>
    <row r="51" spans="2:10" s="49" customFormat="1">
      <c r="B51" s="95"/>
      <c r="C51" s="175"/>
      <c r="D51" s="175"/>
      <c r="E51" s="175"/>
      <c r="F51" s="175"/>
      <c r="G51" s="7"/>
      <c r="H51" s="96"/>
    </row>
    <row r="52" spans="2:10" s="49" customFormat="1" ht="78.75">
      <c r="B52" s="168">
        <f>+COUNT($B$51:B51)+1</f>
        <v>1</v>
      </c>
      <c r="C52" s="169"/>
      <c r="D52" s="170" t="s">
        <v>438</v>
      </c>
      <c r="E52" s="167" t="s">
        <v>53</v>
      </c>
      <c r="F52" s="167">
        <v>8</v>
      </c>
      <c r="G52" s="114"/>
      <c r="H52" s="96">
        <f t="shared" ref="H52:H63" si="2">+$F52*G52</f>
        <v>0</v>
      </c>
      <c r="J52" s="50"/>
    </row>
    <row r="53" spans="2:10" s="49" customFormat="1" ht="189">
      <c r="B53" s="168">
        <f>+COUNT($B$51:B52)+1</f>
        <v>2</v>
      </c>
      <c r="C53" s="169"/>
      <c r="D53" s="170" t="s">
        <v>446</v>
      </c>
      <c r="E53" s="167" t="s">
        <v>413</v>
      </c>
      <c r="F53" s="167">
        <v>1</v>
      </c>
      <c r="G53" s="114"/>
      <c r="H53" s="96">
        <f t="shared" si="2"/>
        <v>0</v>
      </c>
      <c r="J53" s="50"/>
    </row>
    <row r="54" spans="2:10" s="49" customFormat="1" ht="31.5">
      <c r="B54" s="168">
        <f>+COUNT($B$51:B53)+1</f>
        <v>3</v>
      </c>
      <c r="C54" s="169"/>
      <c r="D54" s="170" t="s">
        <v>412</v>
      </c>
      <c r="E54" s="167" t="s">
        <v>53</v>
      </c>
      <c r="F54" s="167">
        <v>8</v>
      </c>
      <c r="G54" s="114"/>
      <c r="H54" s="96">
        <f t="shared" si="2"/>
        <v>0</v>
      </c>
      <c r="J54" s="50"/>
    </row>
    <row r="55" spans="2:10" s="49" customFormat="1" ht="94.5">
      <c r="B55" s="168">
        <f>+COUNT($B$51:B54)+1</f>
        <v>4</v>
      </c>
      <c r="C55" s="169"/>
      <c r="D55" s="170" t="s">
        <v>410</v>
      </c>
      <c r="E55" s="167" t="s">
        <v>53</v>
      </c>
      <c r="F55" s="167">
        <v>4</v>
      </c>
      <c r="G55" s="114"/>
      <c r="H55" s="96">
        <f t="shared" si="2"/>
        <v>0</v>
      </c>
      <c r="J55" s="50"/>
    </row>
    <row r="56" spans="2:10" s="49" customFormat="1" ht="110.25">
      <c r="B56" s="168">
        <f>+COUNT($B$51:B55)+1</f>
        <v>5</v>
      </c>
      <c r="C56" s="169"/>
      <c r="D56" s="170" t="s">
        <v>409</v>
      </c>
      <c r="E56" s="167" t="s">
        <v>53</v>
      </c>
      <c r="F56" s="167">
        <v>4</v>
      </c>
      <c r="G56" s="114"/>
      <c r="H56" s="96">
        <f t="shared" si="2"/>
        <v>0</v>
      </c>
      <c r="J56" s="50"/>
    </row>
    <row r="57" spans="2:10" s="49" customFormat="1" ht="110.25">
      <c r="B57" s="168">
        <f>+COUNT($B$51:B56)+1</f>
        <v>6</v>
      </c>
      <c r="C57" s="169"/>
      <c r="D57" s="170" t="s">
        <v>408</v>
      </c>
      <c r="E57" s="167" t="s">
        <v>53</v>
      </c>
      <c r="F57" s="167">
        <v>4</v>
      </c>
      <c r="G57" s="114"/>
      <c r="H57" s="96">
        <f t="shared" si="2"/>
        <v>0</v>
      </c>
      <c r="J57" s="50"/>
    </row>
    <row r="58" spans="2:10" s="49" customFormat="1" ht="31.5">
      <c r="B58" s="168">
        <f>+COUNT($B$51:B57)+1</f>
        <v>7</v>
      </c>
      <c r="C58" s="169"/>
      <c r="D58" s="170" t="s">
        <v>603</v>
      </c>
      <c r="E58" s="167" t="s">
        <v>53</v>
      </c>
      <c r="F58" s="167">
        <v>8</v>
      </c>
      <c r="G58" s="114"/>
      <c r="H58" s="96">
        <f t="shared" si="2"/>
        <v>0</v>
      </c>
      <c r="J58" s="50"/>
    </row>
    <row r="59" spans="2:10" s="49" customFormat="1" ht="47.25">
      <c r="B59" s="168">
        <f>+COUNT($B$51:B58)+1</f>
        <v>8</v>
      </c>
      <c r="C59" s="169"/>
      <c r="D59" s="170" t="s">
        <v>604</v>
      </c>
      <c r="E59" s="167" t="s">
        <v>53</v>
      </c>
      <c r="F59" s="167">
        <v>8</v>
      </c>
      <c r="G59" s="114"/>
      <c r="H59" s="96">
        <f t="shared" si="2"/>
        <v>0</v>
      </c>
      <c r="J59" s="50"/>
    </row>
    <row r="60" spans="2:10" s="49" customFormat="1" ht="47.25">
      <c r="B60" s="168">
        <f>+COUNT($B$51:B59)+1</f>
        <v>9</v>
      </c>
      <c r="C60" s="169"/>
      <c r="D60" s="170" t="s">
        <v>404</v>
      </c>
      <c r="E60" s="167" t="s">
        <v>382</v>
      </c>
      <c r="F60" s="167">
        <v>5</v>
      </c>
      <c r="G60" s="114"/>
      <c r="H60" s="96">
        <f t="shared" si="2"/>
        <v>0</v>
      </c>
      <c r="J60" s="50"/>
    </row>
    <row r="61" spans="2:10" s="49" customFormat="1" ht="63">
      <c r="B61" s="168">
        <f>+COUNT($B$51:B60)+1</f>
        <v>10</v>
      </c>
      <c r="C61" s="169"/>
      <c r="D61" s="170" t="s">
        <v>403</v>
      </c>
      <c r="E61" s="167" t="s">
        <v>382</v>
      </c>
      <c r="F61" s="167">
        <v>5</v>
      </c>
      <c r="G61" s="114"/>
      <c r="H61" s="96">
        <f t="shared" si="2"/>
        <v>0</v>
      </c>
      <c r="J61" s="50"/>
    </row>
    <row r="62" spans="2:10" s="49" customFormat="1" ht="31.5">
      <c r="B62" s="168">
        <f>+COUNT($B$51:B61)+1</f>
        <v>11</v>
      </c>
      <c r="C62" s="169"/>
      <c r="D62" s="170" t="s">
        <v>402</v>
      </c>
      <c r="E62" s="167" t="s">
        <v>382</v>
      </c>
      <c r="F62" s="167">
        <v>4</v>
      </c>
      <c r="G62" s="114"/>
      <c r="H62" s="96">
        <f t="shared" si="2"/>
        <v>0</v>
      </c>
      <c r="J62" s="50"/>
    </row>
    <row r="63" spans="2:10" s="49" customFormat="1" ht="31.5">
      <c r="B63" s="168">
        <f>+COUNT($B$51:B62)+1</f>
        <v>12</v>
      </c>
      <c r="C63" s="169"/>
      <c r="D63" s="170" t="s">
        <v>401</v>
      </c>
      <c r="E63" s="167" t="s">
        <v>382</v>
      </c>
      <c r="F63" s="167">
        <v>2</v>
      </c>
      <c r="G63" s="114"/>
      <c r="H63" s="96">
        <f t="shared" si="2"/>
        <v>0</v>
      </c>
      <c r="J63" s="50"/>
    </row>
    <row r="64" spans="2:10" s="49" customFormat="1" ht="15.75" customHeight="1">
      <c r="B64" s="101"/>
      <c r="C64" s="102"/>
      <c r="D64" s="103"/>
      <c r="E64" s="104"/>
      <c r="F64" s="105"/>
      <c r="G64" s="41"/>
      <c r="H64" s="106"/>
    </row>
    <row r="65" spans="2:8" s="49" customFormat="1" ht="16.5" thickBot="1">
      <c r="B65" s="107"/>
      <c r="C65" s="108"/>
      <c r="D65" s="108"/>
      <c r="E65" s="109"/>
      <c r="F65" s="109"/>
      <c r="G65" s="8" t="str">
        <f>C50&amp;" SKUPAJ:"</f>
        <v>GRADBENA DELA SKUPAJ:</v>
      </c>
      <c r="H65" s="110">
        <f>SUM(H$52:H$63)</f>
        <v>0</v>
      </c>
    </row>
  </sheetData>
  <sheetProtection algorithmName="SHA-512" hashValue="T7gwJQz0K89+Cbt8kl3a6Yxg8Zh5ijf1/P5zV+p5yCJsxow3EyCMoD8G3Wh80THDpC3zwp0wchUdttmGNlAojg==" saltValue="o85kxhmUT21L5bcxVfow5g==" spinCount="100000" sheet="1" objects="1" scenarios="1"/>
  <mergeCells count="7">
    <mergeCell ref="C51:F51"/>
    <mergeCell ref="B16:F16"/>
    <mergeCell ref="C18:D18"/>
    <mergeCell ref="C19:F19"/>
    <mergeCell ref="C26:D26"/>
    <mergeCell ref="C27:F27"/>
    <mergeCell ref="C50:D50"/>
  </mergeCells>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rowBreaks count="3" manualBreakCount="3">
    <brk id="41" min="1" max="7" man="1"/>
    <brk id="56" min="1" max="7" man="1"/>
    <brk id="65" min="1" max="7" man="1"/>
  </rowBreaks>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64867-0113-47A6-830F-B43E9D610484}">
  <sheetPr>
    <tabColor rgb="FFFF0000"/>
  </sheetPr>
  <dimension ref="B1:K76"/>
  <sheetViews>
    <sheetView view="pageBreakPreview" zoomScaleNormal="100" zoomScaleSheetLayoutView="100" workbookViewId="0">
      <selection activeCell="B16" sqref="B16:F16"/>
    </sheetView>
  </sheetViews>
  <sheetFormatPr defaultColWidth="9.140625" defaultRowHeight="15.75"/>
  <cols>
    <col min="1" max="1" width="9.140625" style="50"/>
    <col min="2" max="3" width="10.7109375" style="52" customWidth="1"/>
    <col min="4" max="4" width="47.7109375" style="166" customWidth="1"/>
    <col min="5" max="5" width="14.7109375" style="47" customWidth="1"/>
    <col min="6" max="6" width="12.7109375" style="47" customWidth="1"/>
    <col min="7" max="7" width="15.7109375" style="1" customWidth="1"/>
    <col min="8" max="8" width="15.7109375" style="48" customWidth="1"/>
    <col min="9" max="9" width="11.5703125" style="49" bestFit="1" customWidth="1"/>
    <col min="10" max="10" width="10.140625" style="50" bestFit="1" customWidth="1"/>
    <col min="11" max="12" width="9.140625" style="50"/>
    <col min="13" max="13" width="9.140625" style="50" customWidth="1"/>
    <col min="14" max="16384" width="9.140625" style="50"/>
  </cols>
  <sheetData>
    <row r="1" spans="2:10">
      <c r="B1" s="45" t="s">
        <v>623</v>
      </c>
      <c r="C1" s="46" t="str">
        <f ca="1">MID(CELL("filename",A1),FIND("]",CELL("filename",A1))+1,255)</f>
        <v>Tlačni kanal</v>
      </c>
    </row>
    <row r="3" spans="2:10">
      <c r="B3" s="51" t="s">
        <v>14</v>
      </c>
    </row>
    <row r="4" spans="2:10">
      <c r="B4" s="53" t="str">
        <f ca="1">"REKAPITULACIJA "&amp;C1</f>
        <v>REKAPITULACIJA Tlačni kanal</v>
      </c>
      <c r="C4" s="54"/>
      <c r="D4" s="54"/>
      <c r="E4" s="55"/>
      <c r="F4" s="55"/>
      <c r="G4" s="2"/>
      <c r="H4" s="167"/>
      <c r="I4" s="57"/>
    </row>
    <row r="5" spans="2:10">
      <c r="B5" s="58"/>
      <c r="C5" s="59"/>
      <c r="D5" s="60"/>
      <c r="H5" s="61"/>
      <c r="I5" s="62"/>
      <c r="J5" s="63"/>
    </row>
    <row r="6" spans="2:10">
      <c r="B6" s="64" t="s">
        <v>48</v>
      </c>
      <c r="D6" s="65" t="str">
        <f>VLOOKUP(B6,$B$14:$H$9824,2,FALSE)</f>
        <v>PRIPRAVLJALNA IN ZAKLJUČNA DELA</v>
      </c>
      <c r="E6" s="66"/>
      <c r="F6" s="48"/>
      <c r="H6" s="67">
        <f>VLOOKUP($D6&amp;" SKUPAJ:",$G$14:H$9888,2,FALSE)</f>
        <v>0</v>
      </c>
      <c r="I6" s="68"/>
      <c r="J6" s="69"/>
    </row>
    <row r="7" spans="2:10">
      <c r="B7" s="64"/>
      <c r="D7" s="65"/>
      <c r="E7" s="66"/>
      <c r="F7" s="48"/>
      <c r="H7" s="67"/>
      <c r="I7" s="70"/>
      <c r="J7" s="71"/>
    </row>
    <row r="8" spans="2:10">
      <c r="B8" s="64" t="s">
        <v>49</v>
      </c>
      <c r="D8" s="65" t="str">
        <f>VLOOKUP(B8,$B$14:$H$9824,2,FALSE)</f>
        <v>ZEMELJSKA DELA</v>
      </c>
      <c r="E8" s="66"/>
      <c r="F8" s="48"/>
      <c r="H8" s="67">
        <f>VLOOKUP($D8&amp;" SKUPAJ:",$G$14:H$9888,2,FALSE)</f>
        <v>0</v>
      </c>
      <c r="I8" s="72"/>
      <c r="J8" s="73"/>
    </row>
    <row r="9" spans="2:10">
      <c r="B9" s="64"/>
      <c r="D9" s="65"/>
      <c r="E9" s="66"/>
      <c r="F9" s="48"/>
      <c r="H9" s="67"/>
      <c r="I9" s="57"/>
    </row>
    <row r="10" spans="2:10">
      <c r="B10" s="64" t="s">
        <v>46</v>
      </c>
      <c r="D10" s="65" t="str">
        <f>VLOOKUP(B10,$B$14:$H$9824,2,FALSE)</f>
        <v>GRADBENA DELA</v>
      </c>
      <c r="E10" s="66"/>
      <c r="F10" s="48"/>
      <c r="H10" s="67">
        <f>VLOOKUP($D10&amp;" SKUPAJ:",$G$14:H$9888,2,FALSE)</f>
        <v>0</v>
      </c>
    </row>
    <row r="11" spans="2:10" s="49" customFormat="1" ht="16.5" thickBot="1">
      <c r="B11" s="74"/>
      <c r="C11" s="75"/>
      <c r="D11" s="76"/>
      <c r="E11" s="77"/>
      <c r="F11" s="78"/>
      <c r="G11" s="3"/>
      <c r="H11" s="79"/>
    </row>
    <row r="12" spans="2:10" s="49" customFormat="1" ht="16.5" thickTop="1">
      <c r="B12" s="80"/>
      <c r="C12" s="81"/>
      <c r="D12" s="82"/>
      <c r="E12" s="83"/>
      <c r="F12" s="84"/>
      <c r="G12" s="4" t="str">
        <f ca="1">"SKUPAJ "&amp;C1&amp;" (BREZ DDV):"</f>
        <v>SKUPAJ Tlačni kanal (BREZ DDV):</v>
      </c>
      <c r="H12" s="85">
        <f>SUM(H6:H10)</f>
        <v>0</v>
      </c>
    </row>
    <row r="14" spans="2:10" s="49" customFormat="1" ht="16.5" thickBot="1">
      <c r="B14" s="86" t="s">
        <v>0</v>
      </c>
      <c r="C14" s="87" t="s">
        <v>1</v>
      </c>
      <c r="D14" s="88" t="s">
        <v>2</v>
      </c>
      <c r="E14" s="89" t="s">
        <v>3</v>
      </c>
      <c r="F14" s="89" t="s">
        <v>4</v>
      </c>
      <c r="G14" s="5" t="s">
        <v>5</v>
      </c>
      <c r="H14" s="89" t="s">
        <v>6</v>
      </c>
    </row>
    <row r="16" spans="2:10">
      <c r="B16" s="177"/>
      <c r="C16" s="177"/>
      <c r="D16" s="177"/>
      <c r="E16" s="177"/>
      <c r="F16" s="177"/>
      <c r="G16" s="42"/>
      <c r="H16" s="90"/>
    </row>
    <row r="18" spans="2:11" s="49" customFormat="1">
      <c r="B18" s="91" t="s">
        <v>48</v>
      </c>
      <c r="C18" s="176" t="s">
        <v>436</v>
      </c>
      <c r="D18" s="176"/>
      <c r="E18" s="92"/>
      <c r="F18" s="93"/>
      <c r="G18" s="6"/>
      <c r="H18" s="94"/>
    </row>
    <row r="19" spans="2:11" s="49" customFormat="1" ht="67.5" customHeight="1">
      <c r="B19" s="95"/>
      <c r="C19" s="178" t="s">
        <v>611</v>
      </c>
      <c r="D19" s="178"/>
      <c r="E19" s="178"/>
      <c r="F19" s="178"/>
      <c r="G19" s="7"/>
      <c r="H19" s="96"/>
    </row>
    <row r="20" spans="2:11" s="49" customFormat="1" ht="94.5">
      <c r="B20" s="168">
        <f>+COUNT($B$19:B19)+1</f>
        <v>1</v>
      </c>
      <c r="C20" s="169"/>
      <c r="D20" s="170" t="s">
        <v>575</v>
      </c>
      <c r="E20" s="167" t="s">
        <v>53</v>
      </c>
      <c r="F20" s="167">
        <v>63</v>
      </c>
      <c r="G20" s="114"/>
      <c r="H20" s="96">
        <f>+$F20*G20</f>
        <v>0</v>
      </c>
      <c r="K20" s="47"/>
    </row>
    <row r="21" spans="2:11" s="49" customFormat="1" ht="31.5">
      <c r="B21" s="168">
        <f>+COUNT($B$19:B20)+1</f>
        <v>2</v>
      </c>
      <c r="C21" s="169"/>
      <c r="D21" s="170" t="s">
        <v>576</v>
      </c>
      <c r="E21" s="167" t="s">
        <v>23</v>
      </c>
      <c r="F21" s="167">
        <v>3</v>
      </c>
      <c r="G21" s="114"/>
      <c r="H21" s="96">
        <f t="shared" ref="H21:H23" si="0">+$F21*G21</f>
        <v>0</v>
      </c>
      <c r="K21" s="47"/>
    </row>
    <row r="22" spans="2:11" s="49" customFormat="1" ht="63">
      <c r="B22" s="168">
        <f>+COUNT($B$19:B21)+1</f>
        <v>3</v>
      </c>
      <c r="C22" s="169"/>
      <c r="D22" s="170" t="s">
        <v>434</v>
      </c>
      <c r="E22" s="167" t="s">
        <v>23</v>
      </c>
      <c r="F22" s="167">
        <v>1</v>
      </c>
      <c r="G22" s="114"/>
      <c r="H22" s="96">
        <f t="shared" si="0"/>
        <v>0</v>
      </c>
      <c r="K22" s="47"/>
    </row>
    <row r="23" spans="2:11" s="49" customFormat="1" ht="47.25">
      <c r="B23" s="168">
        <f>+COUNT($B$19:B22)+1</f>
        <v>4</v>
      </c>
      <c r="C23" s="169"/>
      <c r="D23" s="170" t="s">
        <v>431</v>
      </c>
      <c r="E23" s="167" t="s">
        <v>23</v>
      </c>
      <c r="F23" s="167">
        <v>3</v>
      </c>
      <c r="G23" s="114"/>
      <c r="H23" s="96">
        <f t="shared" si="0"/>
        <v>0</v>
      </c>
      <c r="K23" s="47"/>
    </row>
    <row r="24" spans="2:11" s="49" customFormat="1" ht="94.5">
      <c r="B24" s="168">
        <f>+COUNT($B$19:B23)+1</f>
        <v>5</v>
      </c>
      <c r="C24" s="169"/>
      <c r="D24" s="170" t="s">
        <v>433</v>
      </c>
      <c r="E24" s="167" t="s">
        <v>53</v>
      </c>
      <c r="F24" s="167">
        <v>63</v>
      </c>
      <c r="G24" s="114"/>
      <c r="H24" s="96">
        <f>+$F24*G24</f>
        <v>0</v>
      </c>
      <c r="K24" s="47"/>
    </row>
    <row r="25" spans="2:11" s="49" customFormat="1" ht="15.75" customHeight="1">
      <c r="B25" s="101"/>
      <c r="C25" s="102"/>
      <c r="D25" s="103"/>
      <c r="E25" s="104"/>
      <c r="F25" s="105"/>
      <c r="G25" s="41"/>
      <c r="H25" s="106"/>
    </row>
    <row r="26" spans="2:11" s="49" customFormat="1" ht="16.5" thickBot="1">
      <c r="B26" s="107"/>
      <c r="C26" s="108"/>
      <c r="D26" s="108"/>
      <c r="E26" s="109"/>
      <c r="F26" s="109"/>
      <c r="G26" s="8" t="str">
        <f>C18&amp;" SKUPAJ:"</f>
        <v>PRIPRAVLJALNA IN ZAKLJUČNA DELA SKUPAJ:</v>
      </c>
      <c r="H26" s="110">
        <f>SUM(H$20:H$24)</f>
        <v>0</v>
      </c>
    </row>
    <row r="27" spans="2:11" s="49" customFormat="1">
      <c r="B27" s="101"/>
      <c r="C27" s="102"/>
      <c r="D27" s="103"/>
      <c r="E27" s="104"/>
      <c r="F27" s="105"/>
      <c r="G27" s="41"/>
      <c r="H27" s="106"/>
    </row>
    <row r="28" spans="2:11" s="49" customFormat="1">
      <c r="B28" s="91" t="s">
        <v>49</v>
      </c>
      <c r="C28" s="176" t="s">
        <v>70</v>
      </c>
      <c r="D28" s="176"/>
      <c r="E28" s="92"/>
      <c r="F28" s="93"/>
      <c r="G28" s="6"/>
      <c r="H28" s="94"/>
    </row>
    <row r="29" spans="2:11" s="49" customFormat="1" ht="54.75" customHeight="1">
      <c r="B29" s="95"/>
      <c r="C29" s="178" t="s">
        <v>612</v>
      </c>
      <c r="D29" s="178"/>
      <c r="E29" s="178"/>
      <c r="F29" s="178"/>
      <c r="G29" s="7"/>
      <c r="H29" s="96"/>
    </row>
    <row r="30" spans="2:11" s="49" customFormat="1" ht="63">
      <c r="B30" s="168">
        <f>+COUNT($B$29:B29)+1</f>
        <v>1</v>
      </c>
      <c r="C30" s="169"/>
      <c r="D30" s="170" t="s">
        <v>614</v>
      </c>
      <c r="E30" s="167" t="s">
        <v>24</v>
      </c>
      <c r="F30" s="167">
        <v>111</v>
      </c>
      <c r="G30" s="114"/>
      <c r="H30" s="96">
        <f>+$F30*G30</f>
        <v>0</v>
      </c>
    </row>
    <row r="31" spans="2:11" s="49" customFormat="1" ht="63">
      <c r="B31" s="168">
        <f>+COUNT($B$29:B30)+1</f>
        <v>2</v>
      </c>
      <c r="C31" s="169"/>
      <c r="D31" s="170" t="s">
        <v>613</v>
      </c>
      <c r="E31" s="167" t="s">
        <v>53</v>
      </c>
      <c r="F31" s="167">
        <v>14</v>
      </c>
      <c r="G31" s="114"/>
      <c r="H31" s="96">
        <f t="shared" ref="H31:H50" si="1">+$F31*G31</f>
        <v>0</v>
      </c>
    </row>
    <row r="32" spans="2:11" s="49" customFormat="1" ht="31.5">
      <c r="B32" s="168">
        <f>+COUNT($B$29:B31)+1</f>
        <v>3</v>
      </c>
      <c r="C32" s="169"/>
      <c r="D32" s="170" t="s">
        <v>425</v>
      </c>
      <c r="E32" s="167" t="s">
        <v>25</v>
      </c>
      <c r="F32" s="167">
        <v>2</v>
      </c>
      <c r="G32" s="114"/>
      <c r="H32" s="96">
        <f t="shared" si="1"/>
        <v>0</v>
      </c>
    </row>
    <row r="33" spans="2:8" s="49" customFormat="1" ht="63">
      <c r="B33" s="168">
        <f>+COUNT($B$29:B32)+1</f>
        <v>4</v>
      </c>
      <c r="C33" s="169"/>
      <c r="D33" s="170" t="s">
        <v>581</v>
      </c>
      <c r="E33" s="167"/>
      <c r="F33" s="167"/>
      <c r="G33" s="114"/>
      <c r="H33" s="96"/>
    </row>
    <row r="34" spans="2:8" s="49" customFormat="1">
      <c r="B34" s="168"/>
      <c r="C34" s="169"/>
      <c r="D34" s="170" t="s">
        <v>424</v>
      </c>
      <c r="E34" s="167" t="s">
        <v>25</v>
      </c>
      <c r="F34" s="167">
        <v>32.08</v>
      </c>
      <c r="G34" s="114"/>
      <c r="H34" s="96">
        <f t="shared" si="1"/>
        <v>0</v>
      </c>
    </row>
    <row r="35" spans="2:8" s="49" customFormat="1">
      <c r="B35" s="168"/>
      <c r="C35" s="169"/>
      <c r="D35" s="170" t="s">
        <v>423</v>
      </c>
      <c r="E35" s="167" t="s">
        <v>25</v>
      </c>
      <c r="F35" s="167">
        <v>14.81</v>
      </c>
      <c r="G35" s="114"/>
      <c r="H35" s="96">
        <f t="shared" si="1"/>
        <v>0</v>
      </c>
    </row>
    <row r="36" spans="2:8" s="49" customFormat="1">
      <c r="B36" s="168"/>
      <c r="C36" s="169"/>
      <c r="D36" s="170" t="s">
        <v>422</v>
      </c>
      <c r="E36" s="167" t="s">
        <v>25</v>
      </c>
      <c r="F36" s="167">
        <v>2.4700000000000002</v>
      </c>
      <c r="G36" s="114"/>
      <c r="H36" s="96">
        <f t="shared" si="1"/>
        <v>0</v>
      </c>
    </row>
    <row r="37" spans="2:8" s="49" customFormat="1" ht="157.5">
      <c r="B37" s="168">
        <f>+COUNT($B$29:B36)+1</f>
        <v>5</v>
      </c>
      <c r="C37" s="169"/>
      <c r="D37" s="170" t="s">
        <v>582</v>
      </c>
      <c r="E37" s="167" t="s">
        <v>53</v>
      </c>
      <c r="F37" s="167">
        <v>5</v>
      </c>
      <c r="G37" s="114"/>
      <c r="H37" s="96">
        <f t="shared" si="1"/>
        <v>0</v>
      </c>
    </row>
    <row r="38" spans="2:8" s="49" customFormat="1" ht="31.5">
      <c r="B38" s="168">
        <f>+COUNT($B$29:B37)+1</f>
        <v>6</v>
      </c>
      <c r="C38" s="169"/>
      <c r="D38" s="170" t="s">
        <v>583</v>
      </c>
      <c r="E38" s="167" t="s">
        <v>25</v>
      </c>
      <c r="F38" s="167">
        <v>44.23</v>
      </c>
      <c r="G38" s="114"/>
      <c r="H38" s="96">
        <f t="shared" si="1"/>
        <v>0</v>
      </c>
    </row>
    <row r="39" spans="2:8" s="49" customFormat="1" ht="31.5">
      <c r="B39" s="168">
        <f>+COUNT($B$29:B38)+1</f>
        <v>7</v>
      </c>
      <c r="C39" s="169"/>
      <c r="D39" s="170" t="s">
        <v>421</v>
      </c>
      <c r="E39" s="167" t="s">
        <v>24</v>
      </c>
      <c r="F39" s="167">
        <v>25.6</v>
      </c>
      <c r="G39" s="114"/>
      <c r="H39" s="96">
        <f t="shared" si="1"/>
        <v>0</v>
      </c>
    </row>
    <row r="40" spans="2:8" s="49" customFormat="1" ht="31.5">
      <c r="B40" s="168">
        <f>+COUNT($B$29:B39)+1</f>
        <v>8</v>
      </c>
      <c r="C40" s="169"/>
      <c r="D40" s="170" t="s">
        <v>420</v>
      </c>
      <c r="E40" s="167" t="s">
        <v>24</v>
      </c>
      <c r="F40" s="167">
        <v>25.6</v>
      </c>
      <c r="G40" s="114"/>
      <c r="H40" s="96">
        <f t="shared" si="1"/>
        <v>0</v>
      </c>
    </row>
    <row r="41" spans="2:8" s="49" customFormat="1" ht="47.25">
      <c r="B41" s="168">
        <f>+COUNT($B$29:B40)+1</f>
        <v>9</v>
      </c>
      <c r="C41" s="169"/>
      <c r="D41" s="170" t="s">
        <v>419</v>
      </c>
      <c r="E41" s="167" t="s">
        <v>25</v>
      </c>
      <c r="F41" s="167">
        <v>2.56</v>
      </c>
      <c r="G41" s="114"/>
      <c r="H41" s="96">
        <f t="shared" si="1"/>
        <v>0</v>
      </c>
    </row>
    <row r="42" spans="2:8" s="49" customFormat="1" ht="63">
      <c r="B42" s="168">
        <f>+COUNT($B$29:B41)+1</f>
        <v>10</v>
      </c>
      <c r="C42" s="169"/>
      <c r="D42" s="170" t="s">
        <v>418</v>
      </c>
      <c r="E42" s="167" t="s">
        <v>25</v>
      </c>
      <c r="F42" s="167">
        <v>18.559999999999999</v>
      </c>
      <c r="G42" s="114"/>
      <c r="H42" s="96">
        <f t="shared" si="1"/>
        <v>0</v>
      </c>
    </row>
    <row r="43" spans="2:8" s="49" customFormat="1" ht="47.25">
      <c r="B43" s="168">
        <f>+COUNT($B$29:B42)+1</f>
        <v>11</v>
      </c>
      <c r="C43" s="169"/>
      <c r="D43" s="170" t="s">
        <v>584</v>
      </c>
      <c r="E43" s="167" t="s">
        <v>25</v>
      </c>
      <c r="F43" s="167">
        <v>5.12</v>
      </c>
      <c r="G43" s="114"/>
      <c r="H43" s="96">
        <f t="shared" si="1"/>
        <v>0</v>
      </c>
    </row>
    <row r="44" spans="2:8" s="49" customFormat="1" ht="78.75">
      <c r="B44" s="168">
        <f>+COUNT($B$29:B43)+1</f>
        <v>12</v>
      </c>
      <c r="C44" s="169"/>
      <c r="D44" s="170" t="s">
        <v>585</v>
      </c>
      <c r="E44" s="167" t="s">
        <v>25</v>
      </c>
      <c r="F44" s="167">
        <v>13.2</v>
      </c>
      <c r="G44" s="114"/>
      <c r="H44" s="96">
        <f t="shared" si="1"/>
        <v>0</v>
      </c>
    </row>
    <row r="45" spans="2:8" s="49" customFormat="1" ht="78.75">
      <c r="B45" s="168">
        <f>+COUNT($B$29:B44)+1</f>
        <v>13</v>
      </c>
      <c r="C45" s="169"/>
      <c r="D45" s="170" t="s">
        <v>586</v>
      </c>
      <c r="E45" s="167" t="s">
        <v>25</v>
      </c>
      <c r="F45" s="167">
        <v>8.8000000000000007</v>
      </c>
      <c r="G45" s="114"/>
      <c r="H45" s="96">
        <f t="shared" si="1"/>
        <v>0</v>
      </c>
    </row>
    <row r="46" spans="2:8" s="49" customFormat="1" ht="94.5">
      <c r="B46" s="168">
        <f>+COUNT($B$29:B45)+1</f>
        <v>14</v>
      </c>
      <c r="C46" s="169"/>
      <c r="D46" s="170" t="s">
        <v>587</v>
      </c>
      <c r="E46" s="167" t="s">
        <v>24</v>
      </c>
      <c r="F46" s="167">
        <v>111</v>
      </c>
      <c r="G46" s="114"/>
      <c r="H46" s="96">
        <f t="shared" si="1"/>
        <v>0</v>
      </c>
    </row>
    <row r="47" spans="2:8" s="49" customFormat="1" ht="78.75">
      <c r="B47" s="168">
        <f>+COUNT($B$29:B46)+1</f>
        <v>15</v>
      </c>
      <c r="C47" s="169"/>
      <c r="D47" s="170" t="s">
        <v>588</v>
      </c>
      <c r="E47" s="167" t="s">
        <v>24</v>
      </c>
      <c r="F47" s="167">
        <v>111</v>
      </c>
      <c r="G47" s="114"/>
      <c r="H47" s="96">
        <f t="shared" si="1"/>
        <v>0</v>
      </c>
    </row>
    <row r="48" spans="2:8" s="49" customFormat="1" ht="78.75">
      <c r="B48" s="168">
        <f>+COUNT($B$29:B47)+1</f>
        <v>16</v>
      </c>
      <c r="C48" s="169"/>
      <c r="D48" s="170" t="s">
        <v>589</v>
      </c>
      <c r="E48" s="167" t="s">
        <v>24</v>
      </c>
      <c r="F48" s="167">
        <v>112.11</v>
      </c>
      <c r="G48" s="114"/>
      <c r="H48" s="96">
        <f t="shared" si="1"/>
        <v>0</v>
      </c>
    </row>
    <row r="49" spans="2:10" s="49" customFormat="1" ht="78.75">
      <c r="B49" s="168">
        <f>+COUNT($B$29:B48)+1</f>
        <v>17</v>
      </c>
      <c r="C49" s="169"/>
      <c r="D49" s="170" t="s">
        <v>590</v>
      </c>
      <c r="E49" s="167" t="s">
        <v>53</v>
      </c>
      <c r="F49" s="167">
        <v>25</v>
      </c>
      <c r="G49" s="114"/>
      <c r="H49" s="96">
        <f t="shared" si="1"/>
        <v>0</v>
      </c>
    </row>
    <row r="50" spans="2:10" s="49" customFormat="1" ht="78.75">
      <c r="B50" s="168">
        <f>+COUNT($B$29:B49)+1</f>
        <v>18</v>
      </c>
      <c r="C50" s="169"/>
      <c r="D50" s="170" t="s">
        <v>417</v>
      </c>
      <c r="E50" s="167" t="s">
        <v>25</v>
      </c>
      <c r="F50" s="167">
        <v>2</v>
      </c>
      <c r="G50" s="114"/>
      <c r="H50" s="96">
        <f t="shared" si="1"/>
        <v>0</v>
      </c>
    </row>
    <row r="51" spans="2:10" s="49" customFormat="1" ht="31.5">
      <c r="B51" s="168">
        <f>+COUNT($B$29:B50)+1</f>
        <v>19</v>
      </c>
      <c r="C51" s="169"/>
      <c r="D51" s="170" t="s">
        <v>416</v>
      </c>
      <c r="E51" s="167" t="s">
        <v>24</v>
      </c>
      <c r="F51" s="167">
        <v>10</v>
      </c>
      <c r="G51" s="114"/>
      <c r="H51" s="96">
        <f t="shared" ref="H51" si="2">+$F51*G51</f>
        <v>0</v>
      </c>
    </row>
    <row r="52" spans="2:10" s="49" customFormat="1" ht="15.75" customHeight="1">
      <c r="B52" s="101"/>
      <c r="C52" s="102"/>
      <c r="D52" s="103"/>
      <c r="E52" s="104"/>
      <c r="F52" s="105"/>
      <c r="G52" s="41"/>
      <c r="H52" s="106"/>
    </row>
    <row r="53" spans="2:10" s="49" customFormat="1" ht="16.5" thickBot="1">
      <c r="B53" s="107"/>
      <c r="C53" s="108"/>
      <c r="D53" s="108"/>
      <c r="E53" s="109"/>
      <c r="F53" s="109"/>
      <c r="G53" s="8" t="str">
        <f>C28&amp;" SKUPAJ:"</f>
        <v>ZEMELJSKA DELA SKUPAJ:</v>
      </c>
      <c r="H53" s="110">
        <f>SUM(H$30:H$51)</f>
        <v>0</v>
      </c>
    </row>
    <row r="54" spans="2:10" s="49" customFormat="1">
      <c r="B54" s="111"/>
      <c r="C54" s="102"/>
      <c r="D54" s="112"/>
      <c r="E54" s="113"/>
      <c r="F54" s="105"/>
      <c r="G54" s="41"/>
      <c r="H54" s="106"/>
      <c r="J54" s="50"/>
    </row>
    <row r="55" spans="2:10" s="49" customFormat="1">
      <c r="B55" s="91" t="s">
        <v>46</v>
      </c>
      <c r="C55" s="176" t="s">
        <v>393</v>
      </c>
      <c r="D55" s="176"/>
      <c r="E55" s="92"/>
      <c r="F55" s="93"/>
      <c r="G55" s="6"/>
      <c r="H55" s="94"/>
      <c r="J55" s="50"/>
    </row>
    <row r="56" spans="2:10" s="49" customFormat="1">
      <c r="B56" s="95"/>
      <c r="C56" s="175"/>
      <c r="D56" s="175"/>
      <c r="E56" s="175"/>
      <c r="F56" s="175"/>
      <c r="G56" s="7"/>
      <c r="H56" s="96"/>
    </row>
    <row r="57" spans="2:10" s="49" customFormat="1" ht="63">
      <c r="B57" s="168">
        <f>+COUNT($B$56:B56)+1</f>
        <v>1</v>
      </c>
      <c r="C57" s="169"/>
      <c r="D57" s="170" t="s">
        <v>615</v>
      </c>
      <c r="E57" s="167" t="s">
        <v>53</v>
      </c>
      <c r="F57" s="167">
        <v>63</v>
      </c>
      <c r="G57" s="114"/>
      <c r="H57" s="96">
        <f t="shared" ref="H57:H70" si="3">+$F57*G57</f>
        <v>0</v>
      </c>
      <c r="J57" s="50"/>
    </row>
    <row r="58" spans="2:10" s="49" customFormat="1" ht="47.25">
      <c r="B58" s="168">
        <f>+COUNT($B$56:B57)+1</f>
        <v>2</v>
      </c>
      <c r="C58" s="169"/>
      <c r="D58" s="170" t="s">
        <v>616</v>
      </c>
      <c r="E58" s="167" t="s">
        <v>53</v>
      </c>
      <c r="F58" s="167">
        <v>36</v>
      </c>
      <c r="G58" s="114"/>
      <c r="H58" s="96">
        <f t="shared" si="3"/>
        <v>0</v>
      </c>
      <c r="J58" s="50"/>
    </row>
    <row r="59" spans="2:10" s="49" customFormat="1" ht="31.5">
      <c r="B59" s="168">
        <f>+COUNT($B$56:B58)+1</f>
        <v>3</v>
      </c>
      <c r="C59" s="169"/>
      <c r="D59" s="170" t="s">
        <v>412</v>
      </c>
      <c r="E59" s="167" t="s">
        <v>53</v>
      </c>
      <c r="F59" s="167">
        <v>32</v>
      </c>
      <c r="G59" s="114"/>
      <c r="H59" s="96">
        <f t="shared" ref="H59:H68" si="4">+$F59*G59</f>
        <v>0</v>
      </c>
      <c r="J59" s="50"/>
    </row>
    <row r="60" spans="2:10" s="49" customFormat="1" ht="204.75">
      <c r="B60" s="168">
        <f>+COUNT($B$56:B59)+1</f>
        <v>4</v>
      </c>
      <c r="C60" s="169"/>
      <c r="D60" s="170" t="s">
        <v>621</v>
      </c>
      <c r="E60" s="167" t="s">
        <v>23</v>
      </c>
      <c r="F60" s="167">
        <v>1</v>
      </c>
      <c r="G60" s="114"/>
      <c r="H60" s="96">
        <f t="shared" ref="H60:H62" si="5">+$F60*G60</f>
        <v>0</v>
      </c>
      <c r="J60" s="50"/>
    </row>
    <row r="61" spans="2:10" s="49" customFormat="1" ht="31.5">
      <c r="B61" s="168">
        <f>+COUNT($B$56:B60)+1</f>
        <v>5</v>
      </c>
      <c r="C61" s="169"/>
      <c r="D61" s="170" t="s">
        <v>617</v>
      </c>
      <c r="E61" s="167" t="s">
        <v>23</v>
      </c>
      <c r="F61" s="167">
        <v>1</v>
      </c>
      <c r="G61" s="114"/>
      <c r="H61" s="96">
        <f t="shared" si="5"/>
        <v>0</v>
      </c>
      <c r="J61" s="50"/>
    </row>
    <row r="62" spans="2:10" s="49" customFormat="1" ht="31.5">
      <c r="B62" s="168">
        <f>+COUNT($B$56:B61)+1</f>
        <v>6</v>
      </c>
      <c r="C62" s="169"/>
      <c r="D62" s="170" t="s">
        <v>618</v>
      </c>
      <c r="E62" s="167" t="s">
        <v>23</v>
      </c>
      <c r="F62" s="167">
        <v>5</v>
      </c>
      <c r="G62" s="114"/>
      <c r="H62" s="96">
        <f t="shared" si="5"/>
        <v>0</v>
      </c>
      <c r="J62" s="50"/>
    </row>
    <row r="63" spans="2:10" s="49" customFormat="1" ht="31.5">
      <c r="B63" s="168">
        <f>+COUNT($B$56:B62)+1</f>
        <v>7</v>
      </c>
      <c r="C63" s="169"/>
      <c r="D63" s="170" t="s">
        <v>619</v>
      </c>
      <c r="E63" s="167" t="s">
        <v>23</v>
      </c>
      <c r="F63" s="167">
        <v>2</v>
      </c>
      <c r="G63" s="114"/>
      <c r="H63" s="96">
        <f t="shared" si="4"/>
        <v>0</v>
      </c>
      <c r="J63" s="50"/>
    </row>
    <row r="64" spans="2:10" s="49" customFormat="1" ht="204.75">
      <c r="B64" s="168">
        <f>+COUNT($B$56:B63)+1</f>
        <v>8</v>
      </c>
      <c r="C64" s="169"/>
      <c r="D64" s="170" t="s">
        <v>620</v>
      </c>
      <c r="E64" s="167" t="s">
        <v>23</v>
      </c>
      <c r="F64" s="167">
        <v>20</v>
      </c>
      <c r="G64" s="114"/>
      <c r="H64" s="96">
        <f t="shared" si="4"/>
        <v>0</v>
      </c>
      <c r="J64" s="50"/>
    </row>
    <row r="65" spans="2:10" s="49" customFormat="1" ht="110.25">
      <c r="B65" s="168">
        <f>+COUNT($B$56:B64)+1</f>
        <v>9</v>
      </c>
      <c r="C65" s="169"/>
      <c r="D65" s="170" t="s">
        <v>408</v>
      </c>
      <c r="E65" s="167" t="s">
        <v>53</v>
      </c>
      <c r="F65" s="167">
        <v>8</v>
      </c>
      <c r="G65" s="114"/>
      <c r="H65" s="96">
        <f t="shared" si="4"/>
        <v>0</v>
      </c>
      <c r="J65" s="50"/>
    </row>
    <row r="66" spans="2:10" s="49" customFormat="1" ht="110.25">
      <c r="B66" s="168">
        <f>+COUNT($B$56:B65)+1</f>
        <v>10</v>
      </c>
      <c r="C66" s="169"/>
      <c r="D66" s="170" t="s">
        <v>409</v>
      </c>
      <c r="E66" s="167" t="s">
        <v>53</v>
      </c>
      <c r="F66" s="167">
        <v>8</v>
      </c>
      <c r="G66" s="114"/>
      <c r="H66" s="96">
        <f t="shared" si="4"/>
        <v>0</v>
      </c>
      <c r="J66" s="50"/>
    </row>
    <row r="67" spans="2:10" s="49" customFormat="1" ht="63">
      <c r="B67" s="168">
        <f>+COUNT($B$56:B66)+1</f>
        <v>11</v>
      </c>
      <c r="C67" s="169"/>
      <c r="D67" s="170" t="s">
        <v>407</v>
      </c>
      <c r="E67" s="167" t="s">
        <v>382</v>
      </c>
      <c r="F67" s="167">
        <v>16</v>
      </c>
      <c r="G67" s="114"/>
      <c r="H67" s="96">
        <f t="shared" si="4"/>
        <v>0</v>
      </c>
      <c r="J67" s="50"/>
    </row>
    <row r="68" spans="2:10" s="49" customFormat="1">
      <c r="B68" s="168">
        <f>+COUNT($B$56:B67)+1</f>
        <v>12</v>
      </c>
      <c r="C68" s="169"/>
      <c r="D68" s="170" t="s">
        <v>406</v>
      </c>
      <c r="E68" s="167" t="s">
        <v>53</v>
      </c>
      <c r="F68" s="167">
        <v>63</v>
      </c>
      <c r="G68" s="114"/>
      <c r="H68" s="96">
        <f t="shared" si="4"/>
        <v>0</v>
      </c>
      <c r="J68" s="50"/>
    </row>
    <row r="69" spans="2:10" s="49" customFormat="1" ht="31.5">
      <c r="B69" s="168">
        <f>+COUNT($B$56:B68)+1</f>
        <v>13</v>
      </c>
      <c r="C69" s="169"/>
      <c r="D69" s="170" t="s">
        <v>405</v>
      </c>
      <c r="E69" s="167" t="s">
        <v>53</v>
      </c>
      <c r="F69" s="167">
        <v>63</v>
      </c>
      <c r="G69" s="114"/>
      <c r="H69" s="96">
        <f t="shared" si="3"/>
        <v>0</v>
      </c>
      <c r="J69" s="50"/>
    </row>
    <row r="70" spans="2:10" s="49" customFormat="1" ht="31.5">
      <c r="B70" s="168">
        <f>+COUNT($B$56:B69)+1</f>
        <v>14</v>
      </c>
      <c r="C70" s="169"/>
      <c r="D70" s="170" t="s">
        <v>622</v>
      </c>
      <c r="E70" s="167" t="s">
        <v>53</v>
      </c>
      <c r="F70" s="167">
        <v>12</v>
      </c>
      <c r="G70" s="114"/>
      <c r="H70" s="96">
        <f t="shared" si="3"/>
        <v>0</v>
      </c>
      <c r="J70" s="50"/>
    </row>
    <row r="71" spans="2:10" s="49" customFormat="1" ht="47.25">
      <c r="B71" s="168">
        <f>+COUNT($B$56:B70)+1</f>
        <v>15</v>
      </c>
      <c r="C71" s="169"/>
      <c r="D71" s="170" t="s">
        <v>404</v>
      </c>
      <c r="E71" s="167" t="s">
        <v>382</v>
      </c>
      <c r="F71" s="167">
        <v>10</v>
      </c>
      <c r="G71" s="114"/>
      <c r="H71" s="96">
        <f t="shared" ref="H71:H74" si="6">+$F71*G71</f>
        <v>0</v>
      </c>
      <c r="J71" s="50"/>
    </row>
    <row r="72" spans="2:10" s="49" customFormat="1" ht="63">
      <c r="B72" s="168">
        <f>+COUNT($B$56:B71)+1</f>
        <v>16</v>
      </c>
      <c r="C72" s="169"/>
      <c r="D72" s="170" t="s">
        <v>403</v>
      </c>
      <c r="E72" s="167" t="s">
        <v>382</v>
      </c>
      <c r="F72" s="167">
        <v>8</v>
      </c>
      <c r="G72" s="114"/>
      <c r="H72" s="96">
        <f t="shared" si="6"/>
        <v>0</v>
      </c>
      <c r="J72" s="50"/>
    </row>
    <row r="73" spans="2:10" s="49" customFormat="1" ht="31.5">
      <c r="B73" s="168">
        <f>+COUNT($B$56:B72)+1</f>
        <v>17</v>
      </c>
      <c r="C73" s="169"/>
      <c r="D73" s="170" t="s">
        <v>402</v>
      </c>
      <c r="E73" s="167" t="s">
        <v>382</v>
      </c>
      <c r="F73" s="167">
        <v>8</v>
      </c>
      <c r="G73" s="114"/>
      <c r="H73" s="96">
        <f t="shared" si="6"/>
        <v>0</v>
      </c>
      <c r="J73" s="50"/>
    </row>
    <row r="74" spans="2:10" s="49" customFormat="1" ht="31.5">
      <c r="B74" s="168">
        <f>+COUNT($B$56:B73)+1</f>
        <v>18</v>
      </c>
      <c r="C74" s="169"/>
      <c r="D74" s="170" t="s">
        <v>401</v>
      </c>
      <c r="E74" s="167" t="s">
        <v>382</v>
      </c>
      <c r="F74" s="167">
        <v>3</v>
      </c>
      <c r="G74" s="114"/>
      <c r="H74" s="96">
        <f t="shared" si="6"/>
        <v>0</v>
      </c>
      <c r="J74" s="50"/>
    </row>
    <row r="75" spans="2:10" s="49" customFormat="1" ht="15.75" customHeight="1">
      <c r="B75" s="101"/>
      <c r="C75" s="102"/>
      <c r="D75" s="103"/>
      <c r="E75" s="104"/>
      <c r="F75" s="105"/>
      <c r="G75" s="41"/>
      <c r="H75" s="106"/>
    </row>
    <row r="76" spans="2:10" s="49" customFormat="1" ht="16.5" thickBot="1">
      <c r="B76" s="107"/>
      <c r="C76" s="108"/>
      <c r="D76" s="108"/>
      <c r="E76" s="109"/>
      <c r="F76" s="109"/>
      <c r="G76" s="8" t="str">
        <f>C55&amp;" SKUPAJ:"</f>
        <v>GRADBENA DELA SKUPAJ:</v>
      </c>
      <c r="H76" s="110">
        <f>SUM(H$57:H$74)</f>
        <v>0</v>
      </c>
    </row>
  </sheetData>
  <sheetProtection algorithmName="SHA-512" hashValue="94XNpOqBrb3Zo1v2ji3WxYKB8/3rXV95sqNxTSh5BgXmgQsobl1h0Gxb9IJfSUYmA+LtyJagwjzPupSm6q/vzw==" saltValue="qXo90mz4/2zO9KNSNr6+IA==" spinCount="100000" sheet="1" objects="1" scenarios="1"/>
  <mergeCells count="7">
    <mergeCell ref="C56:F56"/>
    <mergeCell ref="B16:F16"/>
    <mergeCell ref="C18:D18"/>
    <mergeCell ref="C19:F19"/>
    <mergeCell ref="C28:D28"/>
    <mergeCell ref="C29:F29"/>
    <mergeCell ref="C55:D55"/>
  </mergeCells>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rowBreaks count="1" manualBreakCount="1">
    <brk id="54" min="1" max="7" man="1"/>
  </rowBreaks>
  <colBreaks count="1" manualBreakCount="1">
    <brk id="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2FC70-66A8-4E81-95A9-EEEC9DE960CE}">
  <sheetPr>
    <tabColor rgb="FFFF0000"/>
  </sheetPr>
  <dimension ref="B1:K71"/>
  <sheetViews>
    <sheetView view="pageBreakPreview" zoomScaleNormal="100" zoomScaleSheetLayoutView="100" workbookViewId="0">
      <selection activeCell="I22" sqref="I22"/>
    </sheetView>
  </sheetViews>
  <sheetFormatPr defaultColWidth="9.140625" defaultRowHeight="15.75"/>
  <cols>
    <col min="1" max="1" width="9.140625" style="50"/>
    <col min="2" max="3" width="10.7109375" style="52" customWidth="1"/>
    <col min="4" max="4" width="47.7109375" style="166" customWidth="1"/>
    <col min="5" max="5" width="14.7109375" style="47" customWidth="1"/>
    <col min="6" max="6" width="12.7109375" style="47" customWidth="1"/>
    <col min="7" max="7" width="15.7109375" style="1" customWidth="1"/>
    <col min="8" max="8" width="15.7109375" style="48" customWidth="1"/>
    <col min="9" max="9" width="11.5703125" style="49" bestFit="1" customWidth="1"/>
    <col min="10" max="10" width="10.140625" style="50" bestFit="1" customWidth="1"/>
    <col min="11" max="12" width="9.140625" style="50"/>
    <col min="13" max="13" width="9.140625" style="50" customWidth="1"/>
    <col min="14" max="16384" width="9.140625" style="50"/>
  </cols>
  <sheetData>
    <row r="1" spans="2:10">
      <c r="B1" s="45" t="s">
        <v>624</v>
      </c>
      <c r="C1" s="46" t="str">
        <f ca="1">MID(CELL("filename",A1),FIND("]",CELL("filename",A1))+1,255)</f>
        <v>Vodovod</v>
      </c>
    </row>
    <row r="3" spans="2:10">
      <c r="B3" s="51" t="s">
        <v>14</v>
      </c>
    </row>
    <row r="4" spans="2:10">
      <c r="B4" s="53" t="str">
        <f ca="1">"REKAPITULACIJA "&amp;C1</f>
        <v>REKAPITULACIJA Vodovod</v>
      </c>
      <c r="C4" s="54"/>
      <c r="D4" s="54"/>
      <c r="E4" s="55"/>
      <c r="F4" s="55"/>
      <c r="G4" s="2"/>
      <c r="H4" s="167"/>
      <c r="I4" s="57"/>
    </row>
    <row r="5" spans="2:10">
      <c r="B5" s="58"/>
      <c r="C5" s="59"/>
      <c r="D5" s="60"/>
      <c r="H5" s="61"/>
      <c r="I5" s="62"/>
      <c r="J5" s="63"/>
    </row>
    <row r="6" spans="2:10">
      <c r="B6" s="64" t="s">
        <v>48</v>
      </c>
      <c r="D6" s="65" t="str">
        <f>VLOOKUP(B6,$B$14:$H$9819,2,FALSE)</f>
        <v>PRIPRAVLJALNA IN ZAKLJUČNA DELA</v>
      </c>
      <c r="E6" s="66"/>
      <c r="F6" s="48"/>
      <c r="H6" s="67">
        <f>VLOOKUP($D6&amp;" SKUPAJ:",$G$14:H$9883,2,FALSE)</f>
        <v>0</v>
      </c>
      <c r="I6" s="68"/>
      <c r="J6" s="69"/>
    </row>
    <row r="7" spans="2:10">
      <c r="B7" s="64"/>
      <c r="D7" s="65"/>
      <c r="E7" s="66"/>
      <c r="F7" s="48"/>
      <c r="H7" s="67"/>
      <c r="I7" s="70"/>
      <c r="J7" s="71"/>
    </row>
    <row r="8" spans="2:10">
      <c r="B8" s="64" t="s">
        <v>49</v>
      </c>
      <c r="D8" s="65" t="str">
        <f>VLOOKUP(B8,$B$14:$H$9819,2,FALSE)</f>
        <v>ZEMELJSKA DELA</v>
      </c>
      <c r="E8" s="66"/>
      <c r="F8" s="48"/>
      <c r="H8" s="67">
        <f>VLOOKUP($D8&amp;" SKUPAJ:",$G$14:H$9883,2,FALSE)</f>
        <v>0</v>
      </c>
      <c r="I8" s="72"/>
      <c r="J8" s="73"/>
    </row>
    <row r="9" spans="2:10">
      <c r="B9" s="64"/>
      <c r="D9" s="65"/>
      <c r="E9" s="66"/>
      <c r="F9" s="48"/>
      <c r="H9" s="67"/>
      <c r="I9" s="57"/>
    </row>
    <row r="10" spans="2:10">
      <c r="B10" s="64" t="s">
        <v>46</v>
      </c>
      <c r="D10" s="65" t="str">
        <f>VLOOKUP(B10,$B$14:$H$9819,2,FALSE)</f>
        <v>GRADBENA DELA</v>
      </c>
      <c r="E10" s="66"/>
      <c r="F10" s="48"/>
      <c r="H10" s="67">
        <f>VLOOKUP($D10&amp;" SKUPAJ:",$G$14:H$9883,2,FALSE)</f>
        <v>0</v>
      </c>
    </row>
    <row r="11" spans="2:10" s="49" customFormat="1" ht="16.5" thickBot="1">
      <c r="B11" s="74"/>
      <c r="C11" s="75"/>
      <c r="D11" s="76"/>
      <c r="E11" s="77"/>
      <c r="F11" s="78"/>
      <c r="G11" s="3"/>
      <c r="H11" s="79"/>
    </row>
    <row r="12" spans="2:10" s="49" customFormat="1" ht="16.5" thickTop="1">
      <c r="B12" s="80"/>
      <c r="C12" s="81"/>
      <c r="D12" s="82"/>
      <c r="E12" s="83"/>
      <c r="F12" s="84"/>
      <c r="G12" s="4" t="str">
        <f ca="1">"SKUPAJ "&amp;C1&amp;" (BREZ DDV):"</f>
        <v>SKUPAJ Vodovod (BREZ DDV):</v>
      </c>
      <c r="H12" s="85">
        <f>SUM(H6:H10)</f>
        <v>0</v>
      </c>
    </row>
    <row r="14" spans="2:10" s="49" customFormat="1" ht="16.5" thickBot="1">
      <c r="B14" s="86" t="s">
        <v>0</v>
      </c>
      <c r="C14" s="87" t="s">
        <v>1</v>
      </c>
      <c r="D14" s="88" t="s">
        <v>2</v>
      </c>
      <c r="E14" s="89" t="s">
        <v>3</v>
      </c>
      <c r="F14" s="89" t="s">
        <v>4</v>
      </c>
      <c r="G14" s="5" t="s">
        <v>5</v>
      </c>
      <c r="H14" s="89" t="s">
        <v>6</v>
      </c>
    </row>
    <row r="16" spans="2:10">
      <c r="B16" s="177"/>
      <c r="C16" s="177"/>
      <c r="D16" s="177"/>
      <c r="E16" s="177"/>
      <c r="F16" s="177"/>
      <c r="G16" s="42"/>
      <c r="H16" s="90"/>
    </row>
    <row r="18" spans="2:11" s="49" customFormat="1">
      <c r="B18" s="91" t="s">
        <v>48</v>
      </c>
      <c r="C18" s="176" t="s">
        <v>436</v>
      </c>
      <c r="D18" s="176"/>
      <c r="E18" s="92"/>
      <c r="F18" s="93"/>
      <c r="G18" s="6"/>
      <c r="H18" s="94"/>
    </row>
    <row r="19" spans="2:11" s="49" customFormat="1">
      <c r="B19" s="95"/>
      <c r="C19" s="178"/>
      <c r="D19" s="178"/>
      <c r="E19" s="178"/>
      <c r="F19" s="178"/>
      <c r="G19" s="7"/>
      <c r="H19" s="96"/>
    </row>
    <row r="20" spans="2:11" s="49" customFormat="1" ht="94.5">
      <c r="B20" s="168">
        <f>+COUNT($B$19:B19)+1</f>
        <v>1</v>
      </c>
      <c r="C20" s="169"/>
      <c r="D20" s="170" t="s">
        <v>575</v>
      </c>
      <c r="E20" s="167" t="s">
        <v>53</v>
      </c>
      <c r="F20" s="167">
        <v>55</v>
      </c>
      <c r="G20" s="114"/>
      <c r="H20" s="96">
        <f>+$F20*G20</f>
        <v>0</v>
      </c>
      <c r="K20" s="47"/>
    </row>
    <row r="21" spans="2:11" s="49" customFormat="1" ht="63">
      <c r="B21" s="168">
        <f>+COUNT($B$19:B20)+1</f>
        <v>2</v>
      </c>
      <c r="C21" s="169"/>
      <c r="D21" s="170" t="s">
        <v>434</v>
      </c>
      <c r="E21" s="167" t="s">
        <v>23</v>
      </c>
      <c r="F21" s="167">
        <v>1</v>
      </c>
      <c r="G21" s="114"/>
      <c r="H21" s="96">
        <f t="shared" ref="H21:H22" si="0">+$F21*G21</f>
        <v>0</v>
      </c>
      <c r="K21" s="47"/>
    </row>
    <row r="22" spans="2:11" s="49" customFormat="1" ht="94.5">
      <c r="B22" s="168">
        <f>+COUNT($B$19:B21)+1</f>
        <v>3</v>
      </c>
      <c r="C22" s="169"/>
      <c r="D22" s="170" t="s">
        <v>433</v>
      </c>
      <c r="E22" s="167" t="s">
        <v>53</v>
      </c>
      <c r="F22" s="167">
        <v>55</v>
      </c>
      <c r="G22" s="114"/>
      <c r="H22" s="96">
        <f t="shared" si="0"/>
        <v>0</v>
      </c>
      <c r="K22" s="47"/>
    </row>
    <row r="23" spans="2:11" s="49" customFormat="1" ht="15.75" customHeight="1">
      <c r="B23" s="101"/>
      <c r="C23" s="102"/>
      <c r="D23" s="103"/>
      <c r="E23" s="104"/>
      <c r="F23" s="105"/>
      <c r="G23" s="41"/>
      <c r="H23" s="106"/>
    </row>
    <row r="24" spans="2:11" s="49" customFormat="1" ht="16.5" thickBot="1">
      <c r="B24" s="107"/>
      <c r="C24" s="108"/>
      <c r="D24" s="108"/>
      <c r="E24" s="109"/>
      <c r="F24" s="109"/>
      <c r="G24" s="8" t="str">
        <f>C18&amp;" SKUPAJ:"</f>
        <v>PRIPRAVLJALNA IN ZAKLJUČNA DELA SKUPAJ:</v>
      </c>
      <c r="H24" s="110">
        <f>SUM(H$20:H$22)</f>
        <v>0</v>
      </c>
    </row>
    <row r="25" spans="2:11" s="49" customFormat="1">
      <c r="B25" s="101"/>
      <c r="C25" s="102"/>
      <c r="D25" s="103"/>
      <c r="E25" s="104"/>
      <c r="F25" s="105"/>
      <c r="G25" s="41"/>
      <c r="H25" s="106"/>
    </row>
    <row r="26" spans="2:11" s="49" customFormat="1">
      <c r="B26" s="91" t="s">
        <v>49</v>
      </c>
      <c r="C26" s="176" t="s">
        <v>70</v>
      </c>
      <c r="D26" s="176"/>
      <c r="E26" s="92"/>
      <c r="F26" s="93"/>
      <c r="G26" s="6"/>
      <c r="H26" s="94"/>
    </row>
    <row r="27" spans="2:11" s="49" customFormat="1">
      <c r="B27" s="95"/>
      <c r="C27" s="178"/>
      <c r="D27" s="178"/>
      <c r="E27" s="178"/>
      <c r="F27" s="178"/>
      <c r="G27" s="7"/>
      <c r="H27" s="96"/>
    </row>
    <row r="28" spans="2:11" s="49" customFormat="1" ht="63">
      <c r="B28" s="168">
        <f>+COUNT($B$27:B27)+1</f>
        <v>1</v>
      </c>
      <c r="C28" s="169"/>
      <c r="D28" s="170" t="s">
        <v>613</v>
      </c>
      <c r="E28" s="167" t="s">
        <v>53</v>
      </c>
      <c r="F28" s="167">
        <v>6</v>
      </c>
      <c r="G28" s="114"/>
      <c r="H28" s="96">
        <f>+$F28*G28</f>
        <v>0</v>
      </c>
    </row>
    <row r="29" spans="2:11" s="49" customFormat="1" ht="63">
      <c r="B29" s="168">
        <f>+COUNT($B$27:B28)+1</f>
        <v>2</v>
      </c>
      <c r="C29" s="169"/>
      <c r="D29" s="170" t="s">
        <v>581</v>
      </c>
      <c r="E29" s="167"/>
      <c r="F29" s="167"/>
      <c r="G29" s="114"/>
      <c r="H29" s="96"/>
    </row>
    <row r="30" spans="2:11" s="49" customFormat="1">
      <c r="B30" s="168"/>
      <c r="C30" s="169"/>
      <c r="D30" s="170" t="s">
        <v>424</v>
      </c>
      <c r="E30" s="167" t="s">
        <v>25</v>
      </c>
      <c r="F30" s="167">
        <v>31.7</v>
      </c>
      <c r="G30" s="114"/>
      <c r="H30" s="96">
        <f t="shared" ref="H30:H35" si="1">+$F30*G30</f>
        <v>0</v>
      </c>
    </row>
    <row r="31" spans="2:11" s="49" customFormat="1">
      <c r="B31" s="168"/>
      <c r="C31" s="169"/>
      <c r="D31" s="170" t="s">
        <v>423</v>
      </c>
      <c r="E31" s="167" t="s">
        <v>25</v>
      </c>
      <c r="F31" s="167">
        <v>14.1</v>
      </c>
      <c r="G31" s="114"/>
      <c r="H31" s="96">
        <f t="shared" si="1"/>
        <v>0</v>
      </c>
    </row>
    <row r="32" spans="2:11" s="49" customFormat="1">
      <c r="B32" s="168"/>
      <c r="C32" s="169"/>
      <c r="D32" s="170" t="s">
        <v>422</v>
      </c>
      <c r="E32" s="167" t="s">
        <v>25</v>
      </c>
      <c r="F32" s="167">
        <v>2.2000000000000002</v>
      </c>
      <c r="G32" s="114"/>
      <c r="H32" s="96">
        <f t="shared" si="1"/>
        <v>0</v>
      </c>
    </row>
    <row r="33" spans="2:10" s="49" customFormat="1" ht="31.5">
      <c r="B33" s="168">
        <f>+COUNT($B$27:B32)+1</f>
        <v>3</v>
      </c>
      <c r="C33" s="169"/>
      <c r="D33" s="170" t="s">
        <v>583</v>
      </c>
      <c r="E33" s="167" t="s">
        <v>25</v>
      </c>
      <c r="F33" s="167">
        <v>33.5</v>
      </c>
      <c r="G33" s="114"/>
      <c r="H33" s="96">
        <f t="shared" si="1"/>
        <v>0</v>
      </c>
    </row>
    <row r="34" spans="2:10" s="49" customFormat="1" ht="31.5">
      <c r="B34" s="168">
        <f>+COUNT($B$27:B33)+1</f>
        <v>4</v>
      </c>
      <c r="C34" s="169"/>
      <c r="D34" s="170" t="s">
        <v>421</v>
      </c>
      <c r="E34" s="167" t="s">
        <v>24</v>
      </c>
      <c r="F34" s="167">
        <v>20</v>
      </c>
      <c r="G34" s="114"/>
      <c r="H34" s="96">
        <f t="shared" si="1"/>
        <v>0</v>
      </c>
    </row>
    <row r="35" spans="2:10" s="49" customFormat="1" ht="31.5">
      <c r="B35" s="168">
        <f>+COUNT($B$27:B34)+1</f>
        <v>5</v>
      </c>
      <c r="C35" s="169"/>
      <c r="D35" s="170" t="s">
        <v>420</v>
      </c>
      <c r="E35" s="167" t="s">
        <v>24</v>
      </c>
      <c r="F35" s="167">
        <v>20</v>
      </c>
      <c r="G35" s="114"/>
      <c r="H35" s="96">
        <f t="shared" si="1"/>
        <v>0</v>
      </c>
    </row>
    <row r="36" spans="2:10" s="49" customFormat="1" ht="47.25">
      <c r="B36" s="168">
        <f>+COUNT($B$27:B35)+1</f>
        <v>6</v>
      </c>
      <c r="C36" s="169"/>
      <c r="D36" s="170" t="s">
        <v>419</v>
      </c>
      <c r="E36" s="167" t="s">
        <v>25</v>
      </c>
      <c r="F36" s="167">
        <v>2</v>
      </c>
      <c r="G36" s="114"/>
      <c r="H36" s="96">
        <f t="shared" ref="H36:H40" si="2">+$F36*G36</f>
        <v>0</v>
      </c>
    </row>
    <row r="37" spans="2:10" s="49" customFormat="1" ht="63">
      <c r="B37" s="168">
        <f>+COUNT($B$27:B36)+1</f>
        <v>7</v>
      </c>
      <c r="C37" s="169"/>
      <c r="D37" s="170" t="s">
        <v>418</v>
      </c>
      <c r="E37" s="167" t="s">
        <v>25</v>
      </c>
      <c r="F37" s="167">
        <v>14.5</v>
      </c>
      <c r="G37" s="114"/>
      <c r="H37" s="96">
        <f t="shared" si="2"/>
        <v>0</v>
      </c>
    </row>
    <row r="38" spans="2:10" s="49" customFormat="1" ht="47.25">
      <c r="B38" s="168">
        <f>+COUNT($B$27:B37)+1</f>
        <v>8</v>
      </c>
      <c r="C38" s="169"/>
      <c r="D38" s="170" t="s">
        <v>584</v>
      </c>
      <c r="E38" s="167" t="s">
        <v>25</v>
      </c>
      <c r="F38" s="167">
        <v>14.5</v>
      </c>
      <c r="G38" s="114"/>
      <c r="H38" s="96">
        <f t="shared" si="2"/>
        <v>0</v>
      </c>
    </row>
    <row r="39" spans="2:10" s="49" customFormat="1" ht="78.75">
      <c r="B39" s="168">
        <f>+COUNT($B$27:B38)+1</f>
        <v>9</v>
      </c>
      <c r="C39" s="169"/>
      <c r="D39" s="170" t="s">
        <v>585</v>
      </c>
      <c r="E39" s="167" t="s">
        <v>25</v>
      </c>
      <c r="F39" s="167">
        <v>10.199999999999999</v>
      </c>
      <c r="G39" s="114"/>
      <c r="H39" s="96">
        <f t="shared" si="2"/>
        <v>0</v>
      </c>
    </row>
    <row r="40" spans="2:10" s="49" customFormat="1" ht="78.75">
      <c r="B40" s="168">
        <f>+COUNT($B$27:B39)+1</f>
        <v>10</v>
      </c>
      <c r="C40" s="169"/>
      <c r="D40" s="170" t="s">
        <v>586</v>
      </c>
      <c r="E40" s="167" t="s">
        <v>25</v>
      </c>
      <c r="F40" s="167">
        <v>6.8</v>
      </c>
      <c r="G40" s="114"/>
      <c r="H40" s="96">
        <f t="shared" si="2"/>
        <v>0</v>
      </c>
    </row>
    <row r="41" spans="2:10" s="49" customFormat="1" ht="15.75" customHeight="1">
      <c r="B41" s="101"/>
      <c r="C41" s="102"/>
      <c r="D41" s="103"/>
      <c r="E41" s="104"/>
      <c r="F41" s="105"/>
      <c r="G41" s="41"/>
      <c r="H41" s="106"/>
    </row>
    <row r="42" spans="2:10" s="49" customFormat="1" ht="16.5" thickBot="1">
      <c r="B42" s="107"/>
      <c r="C42" s="108"/>
      <c r="D42" s="108"/>
      <c r="E42" s="109"/>
      <c r="F42" s="109"/>
      <c r="G42" s="8" t="str">
        <f>C26&amp;" SKUPAJ:"</f>
        <v>ZEMELJSKA DELA SKUPAJ:</v>
      </c>
      <c r="H42" s="110">
        <f>SUM(H$28:H$40)</f>
        <v>0</v>
      </c>
    </row>
    <row r="43" spans="2:10" s="49" customFormat="1">
      <c r="B43" s="111"/>
      <c r="C43" s="102"/>
      <c r="D43" s="112"/>
      <c r="E43" s="113"/>
      <c r="F43" s="105"/>
      <c r="G43" s="41"/>
      <c r="H43" s="106"/>
      <c r="J43" s="50"/>
    </row>
    <row r="44" spans="2:10" s="49" customFormat="1">
      <c r="B44" s="91" t="s">
        <v>46</v>
      </c>
      <c r="C44" s="176" t="s">
        <v>393</v>
      </c>
      <c r="D44" s="176"/>
      <c r="E44" s="92"/>
      <c r="F44" s="93"/>
      <c r="G44" s="6"/>
      <c r="H44" s="94"/>
      <c r="J44" s="50"/>
    </row>
    <row r="45" spans="2:10" s="49" customFormat="1" ht="288" customHeight="1">
      <c r="B45" s="95"/>
      <c r="C45" s="178" t="s">
        <v>627</v>
      </c>
      <c r="D45" s="178"/>
      <c r="E45" s="178"/>
      <c r="F45" s="178"/>
      <c r="G45" s="7"/>
      <c r="H45" s="96"/>
    </row>
    <row r="46" spans="2:10" s="49" customFormat="1" ht="31.5">
      <c r="B46" s="168">
        <f>+COUNT($B$45:B45)+1</f>
        <v>1</v>
      </c>
      <c r="C46" s="169"/>
      <c r="D46" s="170" t="s">
        <v>628</v>
      </c>
      <c r="E46" s="167" t="s">
        <v>53</v>
      </c>
      <c r="F46" s="167">
        <v>55</v>
      </c>
      <c r="G46" s="114"/>
      <c r="H46" s="96">
        <f t="shared" ref="H46:H60" si="3">+$F46*G46</f>
        <v>0</v>
      </c>
      <c r="J46" s="50"/>
    </row>
    <row r="47" spans="2:10" s="49" customFormat="1" ht="47.25">
      <c r="B47" s="168">
        <f>+COUNT($B$45:B46)+1</f>
        <v>2</v>
      </c>
      <c r="C47" s="169"/>
      <c r="D47" s="170" t="s">
        <v>629</v>
      </c>
      <c r="E47" s="167" t="s">
        <v>53</v>
      </c>
      <c r="F47" s="167">
        <v>36</v>
      </c>
      <c r="G47" s="114"/>
      <c r="H47" s="96">
        <f t="shared" si="3"/>
        <v>0</v>
      </c>
      <c r="J47" s="50"/>
    </row>
    <row r="48" spans="2:10" s="49" customFormat="1" ht="31.5">
      <c r="B48" s="168">
        <f>+COUNT($B$45:B47)+1</f>
        <v>3</v>
      </c>
      <c r="C48" s="169"/>
      <c r="D48" s="170" t="s">
        <v>630</v>
      </c>
      <c r="E48" s="167" t="s">
        <v>53</v>
      </c>
      <c r="F48" s="167">
        <v>25</v>
      </c>
      <c r="G48" s="114"/>
      <c r="H48" s="96">
        <f t="shared" si="3"/>
        <v>0</v>
      </c>
      <c r="J48" s="50"/>
    </row>
    <row r="49" spans="2:10" s="49" customFormat="1">
      <c r="B49" s="168">
        <f>+COUNT($B$45:B48)+1</f>
        <v>4</v>
      </c>
      <c r="C49" s="169"/>
      <c r="D49" s="170" t="s">
        <v>631</v>
      </c>
      <c r="E49" s="167" t="s">
        <v>23</v>
      </c>
      <c r="F49" s="167">
        <v>1</v>
      </c>
      <c r="G49" s="114"/>
      <c r="H49" s="96">
        <f t="shared" si="3"/>
        <v>0</v>
      </c>
      <c r="J49" s="50"/>
    </row>
    <row r="50" spans="2:10" s="49" customFormat="1">
      <c r="B50" s="168">
        <f>+COUNT($B$45:B49)+1</f>
        <v>5</v>
      </c>
      <c r="C50" s="169"/>
      <c r="D50" s="170" t="s">
        <v>632</v>
      </c>
      <c r="E50" s="167" t="s">
        <v>23</v>
      </c>
      <c r="F50" s="167">
        <v>1</v>
      </c>
      <c r="G50" s="114"/>
      <c r="H50" s="96">
        <f t="shared" si="3"/>
        <v>0</v>
      </c>
      <c r="J50" s="50"/>
    </row>
    <row r="51" spans="2:10" s="49" customFormat="1">
      <c r="B51" s="168">
        <f>+COUNT($B$45:B50)+1</f>
        <v>6</v>
      </c>
      <c r="C51" s="169"/>
      <c r="D51" s="170" t="s">
        <v>633</v>
      </c>
      <c r="E51" s="167" t="s">
        <v>23</v>
      </c>
      <c r="F51" s="167">
        <v>1</v>
      </c>
      <c r="G51" s="114"/>
      <c r="H51" s="96">
        <f t="shared" si="3"/>
        <v>0</v>
      </c>
      <c r="J51" s="50"/>
    </row>
    <row r="52" spans="2:10" s="49" customFormat="1">
      <c r="B52" s="168">
        <f>+COUNT($B$45:B51)+1</f>
        <v>7</v>
      </c>
      <c r="C52" s="169"/>
      <c r="D52" s="170" t="s">
        <v>634</v>
      </c>
      <c r="E52" s="167" t="s">
        <v>23</v>
      </c>
      <c r="F52" s="167">
        <v>3</v>
      </c>
      <c r="G52" s="114"/>
      <c r="H52" s="96">
        <f t="shared" si="3"/>
        <v>0</v>
      </c>
      <c r="J52" s="50"/>
    </row>
    <row r="53" spans="2:10" s="49" customFormat="1" ht="31.5">
      <c r="B53" s="168">
        <f>+COUNT($B$45:B52)+1</f>
        <v>8</v>
      </c>
      <c r="C53" s="169"/>
      <c r="D53" s="170" t="s">
        <v>635</v>
      </c>
      <c r="E53" s="167" t="s">
        <v>23</v>
      </c>
      <c r="F53" s="167">
        <v>4</v>
      </c>
      <c r="G53" s="114"/>
      <c r="H53" s="96">
        <f t="shared" si="3"/>
        <v>0</v>
      </c>
      <c r="J53" s="50"/>
    </row>
    <row r="54" spans="2:10" s="49" customFormat="1" ht="31.5">
      <c r="B54" s="168">
        <f>+COUNT($B$45:B53)+1</f>
        <v>9</v>
      </c>
      <c r="C54" s="169"/>
      <c r="D54" s="170" t="s">
        <v>636</v>
      </c>
      <c r="E54" s="167" t="s">
        <v>23</v>
      </c>
      <c r="F54" s="167">
        <v>1</v>
      </c>
      <c r="G54" s="114"/>
      <c r="H54" s="96">
        <f t="shared" si="3"/>
        <v>0</v>
      </c>
      <c r="J54" s="50"/>
    </row>
    <row r="55" spans="2:10" s="49" customFormat="1" ht="31.5">
      <c r="B55" s="168">
        <f>+COUNT($B$45:B54)+1</f>
        <v>10</v>
      </c>
      <c r="C55" s="169"/>
      <c r="D55" s="170" t="s">
        <v>637</v>
      </c>
      <c r="E55" s="167" t="s">
        <v>23</v>
      </c>
      <c r="F55" s="167">
        <v>1</v>
      </c>
      <c r="G55" s="114"/>
      <c r="H55" s="96">
        <f t="shared" si="3"/>
        <v>0</v>
      </c>
      <c r="J55" s="50"/>
    </row>
    <row r="56" spans="2:10" s="49" customFormat="1">
      <c r="B56" s="168">
        <f>+COUNT($B$45:B55)+1</f>
        <v>11</v>
      </c>
      <c r="C56" s="169"/>
      <c r="D56" s="170" t="s">
        <v>638</v>
      </c>
      <c r="E56" s="167" t="s">
        <v>23</v>
      </c>
      <c r="F56" s="167">
        <v>2</v>
      </c>
      <c r="G56" s="114"/>
      <c r="H56" s="96">
        <f t="shared" si="3"/>
        <v>0</v>
      </c>
      <c r="J56" s="50"/>
    </row>
    <row r="57" spans="2:10" s="49" customFormat="1">
      <c r="B57" s="168">
        <f>+COUNT($B$45:B56)+1</f>
        <v>12</v>
      </c>
      <c r="C57" s="169"/>
      <c r="D57" s="170" t="s">
        <v>639</v>
      </c>
      <c r="E57" s="167" t="s">
        <v>23</v>
      </c>
      <c r="F57" s="167">
        <v>2</v>
      </c>
      <c r="G57" s="114"/>
      <c r="H57" s="96">
        <f t="shared" si="3"/>
        <v>0</v>
      </c>
      <c r="J57" s="50"/>
    </row>
    <row r="58" spans="2:10" s="49" customFormat="1">
      <c r="B58" s="168">
        <f>+COUNT($B$45:B57)+1</f>
        <v>13</v>
      </c>
      <c r="C58" s="169"/>
      <c r="D58" s="170" t="s">
        <v>640</v>
      </c>
      <c r="E58" s="167" t="s">
        <v>23</v>
      </c>
      <c r="F58" s="167">
        <v>1</v>
      </c>
      <c r="G58" s="114"/>
      <c r="H58" s="96">
        <f t="shared" si="3"/>
        <v>0</v>
      </c>
      <c r="J58" s="50"/>
    </row>
    <row r="59" spans="2:10" s="49" customFormat="1" ht="31.5">
      <c r="B59" s="168">
        <f>+COUNT($B$45:B58)+1</f>
        <v>14</v>
      </c>
      <c r="C59" s="169"/>
      <c r="D59" s="170" t="s">
        <v>641</v>
      </c>
      <c r="E59" s="167" t="s">
        <v>23</v>
      </c>
      <c r="F59" s="167">
        <v>2</v>
      </c>
      <c r="G59" s="114"/>
      <c r="H59" s="96">
        <f t="shared" si="3"/>
        <v>0</v>
      </c>
      <c r="J59" s="50"/>
    </row>
    <row r="60" spans="2:10" s="49" customFormat="1" ht="47.25">
      <c r="B60" s="168">
        <f>+COUNT($B$45:B59)+1</f>
        <v>15</v>
      </c>
      <c r="C60" s="169"/>
      <c r="D60" s="170" t="s">
        <v>642</v>
      </c>
      <c r="E60" s="167" t="s">
        <v>23</v>
      </c>
      <c r="F60" s="167">
        <v>1</v>
      </c>
      <c r="G60" s="114"/>
      <c r="H60" s="96">
        <f t="shared" si="3"/>
        <v>0</v>
      </c>
      <c r="J60" s="50"/>
    </row>
    <row r="61" spans="2:10" s="49" customFormat="1" ht="204.75">
      <c r="B61" s="168">
        <f>+COUNT($B$45:B60)+1</f>
        <v>16</v>
      </c>
      <c r="C61" s="169"/>
      <c r="D61" s="170" t="s">
        <v>643</v>
      </c>
      <c r="E61" s="167" t="s">
        <v>23</v>
      </c>
      <c r="F61" s="167">
        <v>20</v>
      </c>
      <c r="G61" s="114"/>
      <c r="H61" s="96">
        <f t="shared" ref="H61:H69" si="4">+$F61*G61</f>
        <v>0</v>
      </c>
      <c r="J61" s="50"/>
    </row>
    <row r="62" spans="2:10" s="49" customFormat="1" ht="31.5">
      <c r="B62" s="168">
        <f>+COUNT($B$45:B61)+1</f>
        <v>17</v>
      </c>
      <c r="C62" s="169"/>
      <c r="D62" s="170" t="s">
        <v>644</v>
      </c>
      <c r="E62" s="167" t="s">
        <v>23</v>
      </c>
      <c r="F62" s="167">
        <v>2</v>
      </c>
      <c r="G62" s="114"/>
      <c r="H62" s="96">
        <f t="shared" si="4"/>
        <v>0</v>
      </c>
      <c r="J62" s="50"/>
    </row>
    <row r="63" spans="2:10" s="49" customFormat="1">
      <c r="B63" s="168">
        <f>+COUNT($B$45:B62)+1</f>
        <v>18</v>
      </c>
      <c r="C63" s="169"/>
      <c r="D63" s="170" t="s">
        <v>406</v>
      </c>
      <c r="E63" s="167" t="s">
        <v>53</v>
      </c>
      <c r="F63" s="167">
        <v>55</v>
      </c>
      <c r="G63" s="114"/>
      <c r="H63" s="96">
        <f t="shared" si="4"/>
        <v>0</v>
      </c>
      <c r="J63" s="50"/>
    </row>
    <row r="64" spans="2:10" s="49" customFormat="1" ht="31.5">
      <c r="B64" s="168">
        <f>+COUNT($B$45:B63)+1</f>
        <v>19</v>
      </c>
      <c r="C64" s="169"/>
      <c r="D64" s="170" t="s">
        <v>405</v>
      </c>
      <c r="E64" s="167" t="s">
        <v>53</v>
      </c>
      <c r="F64" s="167">
        <v>55</v>
      </c>
      <c r="G64" s="114"/>
      <c r="H64" s="96">
        <f t="shared" si="4"/>
        <v>0</v>
      </c>
      <c r="J64" s="50"/>
    </row>
    <row r="65" spans="2:10" s="49" customFormat="1" ht="31.5">
      <c r="B65" s="168">
        <f>+COUNT($B$45:B64)+1</f>
        <v>20</v>
      </c>
      <c r="C65" s="169"/>
      <c r="D65" s="170" t="s">
        <v>645</v>
      </c>
      <c r="E65" s="167" t="s">
        <v>23</v>
      </c>
      <c r="F65" s="167">
        <v>1</v>
      </c>
      <c r="G65" s="114"/>
      <c r="H65" s="96">
        <f t="shared" si="4"/>
        <v>0</v>
      </c>
      <c r="J65" s="50"/>
    </row>
    <row r="66" spans="2:10" s="49" customFormat="1" ht="31.5">
      <c r="B66" s="168">
        <f>+COUNT($B$45:B65)+1</f>
        <v>21</v>
      </c>
      <c r="C66" s="169"/>
      <c r="D66" s="170" t="s">
        <v>646</v>
      </c>
      <c r="E66" s="167" t="s">
        <v>382</v>
      </c>
      <c r="F66" s="167">
        <v>8</v>
      </c>
      <c r="G66" s="114"/>
      <c r="H66" s="96">
        <f t="shared" si="4"/>
        <v>0</v>
      </c>
      <c r="J66" s="50"/>
    </row>
    <row r="67" spans="2:10" s="49" customFormat="1" ht="63">
      <c r="B67" s="168">
        <f>+COUNT($B$45:B66)+1</f>
        <v>22</v>
      </c>
      <c r="C67" s="169"/>
      <c r="D67" s="170" t="s">
        <v>403</v>
      </c>
      <c r="E67" s="167" t="s">
        <v>382</v>
      </c>
      <c r="F67" s="167">
        <v>5</v>
      </c>
      <c r="G67" s="114"/>
      <c r="H67" s="96">
        <f t="shared" si="4"/>
        <v>0</v>
      </c>
      <c r="J67" s="50"/>
    </row>
    <row r="68" spans="2:10" s="49" customFormat="1" ht="31.5">
      <c r="B68" s="168">
        <f>+COUNT($B$45:B67)+1</f>
        <v>23</v>
      </c>
      <c r="C68" s="169"/>
      <c r="D68" s="170" t="s">
        <v>402</v>
      </c>
      <c r="E68" s="167" t="s">
        <v>382</v>
      </c>
      <c r="F68" s="167">
        <v>5</v>
      </c>
      <c r="G68" s="114"/>
      <c r="H68" s="96">
        <f t="shared" si="4"/>
        <v>0</v>
      </c>
      <c r="J68" s="50"/>
    </row>
    <row r="69" spans="2:10" s="49" customFormat="1" ht="31.5">
      <c r="B69" s="168">
        <f>+COUNT($B$45:B68)+1</f>
        <v>24</v>
      </c>
      <c r="C69" s="169"/>
      <c r="D69" s="170" t="s">
        <v>401</v>
      </c>
      <c r="E69" s="167" t="s">
        <v>382</v>
      </c>
      <c r="F69" s="167">
        <v>3</v>
      </c>
      <c r="G69" s="114"/>
      <c r="H69" s="96">
        <f t="shared" si="4"/>
        <v>0</v>
      </c>
      <c r="J69" s="50"/>
    </row>
    <row r="70" spans="2:10" s="49" customFormat="1" ht="15.75" customHeight="1">
      <c r="B70" s="101"/>
      <c r="C70" s="102"/>
      <c r="D70" s="103"/>
      <c r="E70" s="104"/>
      <c r="F70" s="105"/>
      <c r="G70" s="41"/>
      <c r="H70" s="106"/>
    </row>
    <row r="71" spans="2:10" s="49" customFormat="1" ht="16.5" thickBot="1">
      <c r="B71" s="107"/>
      <c r="C71" s="108"/>
      <c r="D71" s="108"/>
      <c r="E71" s="109"/>
      <c r="F71" s="109"/>
      <c r="G71" s="8" t="str">
        <f>C44&amp;" SKUPAJ:"</f>
        <v>GRADBENA DELA SKUPAJ:</v>
      </c>
      <c r="H71" s="110">
        <f>SUM(H$46:H$69)</f>
        <v>0</v>
      </c>
    </row>
  </sheetData>
  <sheetProtection algorithmName="SHA-512" hashValue="0krCy29ukxSQWsOKYvdfkr3jaoNR0n6sVXIgEewNWAD0u3THag86Ht354mQTINt/0UG8F6o7s5nqzuHiKCV2jw==" saltValue="sXTaccoCD/Ah4NyFFx8hBw==" spinCount="100000" sheet="1" objects="1" scenarios="1"/>
  <mergeCells count="7">
    <mergeCell ref="C45:F45"/>
    <mergeCell ref="B16:F16"/>
    <mergeCell ref="C18:D18"/>
    <mergeCell ref="C19:F19"/>
    <mergeCell ref="C26:D26"/>
    <mergeCell ref="C27:F27"/>
    <mergeCell ref="C44:D44"/>
  </mergeCells>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E4910-26DF-4CCE-B945-71D0F3BC61ED}">
  <sheetPr>
    <tabColor rgb="FFFF0000"/>
  </sheetPr>
  <dimension ref="B1:K60"/>
  <sheetViews>
    <sheetView view="pageBreakPreview" zoomScaleNormal="100" zoomScaleSheetLayoutView="100" workbookViewId="0">
      <selection activeCell="I17" sqref="I17"/>
    </sheetView>
  </sheetViews>
  <sheetFormatPr defaultColWidth="9.140625" defaultRowHeight="15.75"/>
  <cols>
    <col min="1" max="1" width="9.140625" style="50"/>
    <col min="2" max="3" width="10.7109375" style="52" customWidth="1"/>
    <col min="4" max="4" width="47.7109375" style="164" customWidth="1"/>
    <col min="5" max="5" width="14.7109375" style="47" customWidth="1"/>
    <col min="6" max="6" width="12.7109375" style="47" customWidth="1"/>
    <col min="7" max="7" width="15.7109375" style="1" customWidth="1"/>
    <col min="8" max="8" width="15.7109375" style="48" customWidth="1"/>
    <col min="9" max="9" width="11.5703125" style="49" bestFit="1" customWidth="1"/>
    <col min="10" max="10" width="10.140625" style="50" bestFit="1" customWidth="1"/>
    <col min="11" max="12" width="9.140625" style="50"/>
    <col min="13" max="13" width="9.140625" style="50" customWidth="1"/>
    <col min="14" max="16384" width="9.140625" style="50"/>
  </cols>
  <sheetData>
    <row r="1" spans="2:10">
      <c r="B1" s="45" t="s">
        <v>625</v>
      </c>
      <c r="C1" s="46" t="str">
        <f ca="1">MID(CELL("filename",A1),FIND("]",CELL("filename",A1))+1,255)</f>
        <v>NAVEZAVA FEK</v>
      </c>
    </row>
    <row r="3" spans="2:10">
      <c r="B3" s="51" t="s">
        <v>14</v>
      </c>
    </row>
    <row r="4" spans="2:10">
      <c r="B4" s="53" t="str">
        <f ca="1">"REKAPITULACIJA "&amp;C1</f>
        <v>REKAPITULACIJA NAVEZAVA FEK</v>
      </c>
      <c r="C4" s="54"/>
      <c r="D4" s="54"/>
      <c r="E4" s="55"/>
      <c r="F4" s="55"/>
      <c r="G4" s="2"/>
      <c r="H4" s="167"/>
      <c r="I4" s="57"/>
    </row>
    <row r="5" spans="2:10">
      <c r="B5" s="58"/>
      <c r="C5" s="59"/>
      <c r="D5" s="60"/>
      <c r="H5" s="61"/>
      <c r="I5" s="62"/>
      <c r="J5" s="63"/>
    </row>
    <row r="6" spans="2:10">
      <c r="B6" s="64" t="s">
        <v>48</v>
      </c>
      <c r="D6" s="65" t="str">
        <f>VLOOKUP(B6,$B$12:$H$9808,2,FALSE)</f>
        <v>GRADBENA DELA</v>
      </c>
      <c r="E6" s="66"/>
      <c r="F6" s="48"/>
      <c r="H6" s="67">
        <f>VLOOKUP($D6&amp;" SKUPAJ:",$G$12:H$9872,2,FALSE)</f>
        <v>0</v>
      </c>
      <c r="I6" s="68"/>
      <c r="J6" s="69"/>
    </row>
    <row r="7" spans="2:10">
      <c r="B7" s="64"/>
      <c r="D7" s="65"/>
      <c r="E7" s="66"/>
      <c r="F7" s="48"/>
      <c r="H7" s="67"/>
      <c r="I7" s="70"/>
      <c r="J7" s="71"/>
    </row>
    <row r="8" spans="2:10">
      <c r="B8" s="64" t="s">
        <v>49</v>
      </c>
      <c r="D8" s="65" t="str">
        <f>VLOOKUP(B8,$B$12:$H$9808,2,FALSE)</f>
        <v>STROJNA DELA</v>
      </c>
      <c r="E8" s="66"/>
      <c r="F8" s="48"/>
      <c r="H8" s="67">
        <f>VLOOKUP($D8&amp;" SKUPAJ:",$G$12:H$9872,2,FALSE)</f>
        <v>0</v>
      </c>
      <c r="I8" s="72"/>
      <c r="J8" s="73"/>
    </row>
    <row r="9" spans="2:10" s="49" customFormat="1" ht="16.5" thickBot="1">
      <c r="B9" s="74"/>
      <c r="C9" s="75"/>
      <c r="D9" s="76"/>
      <c r="E9" s="77"/>
      <c r="F9" s="78"/>
      <c r="G9" s="3"/>
      <c r="H9" s="79"/>
    </row>
    <row r="10" spans="2:10" s="49" customFormat="1" ht="16.5" thickTop="1">
      <c r="B10" s="80"/>
      <c r="C10" s="81"/>
      <c r="D10" s="82"/>
      <c r="E10" s="83"/>
      <c r="F10" s="84"/>
      <c r="G10" s="4" t="str">
        <f ca="1">"SKUPAJ "&amp;C1&amp;" (BREZ DDV):"</f>
        <v>SKUPAJ NAVEZAVA FEK (BREZ DDV):</v>
      </c>
      <c r="H10" s="85">
        <f>SUM(H6:H8)</f>
        <v>0</v>
      </c>
    </row>
    <row r="12" spans="2:10" s="49" customFormat="1" ht="16.5" thickBot="1">
      <c r="B12" s="86" t="s">
        <v>0</v>
      </c>
      <c r="C12" s="87" t="s">
        <v>1</v>
      </c>
      <c r="D12" s="88" t="s">
        <v>2</v>
      </c>
      <c r="E12" s="89" t="s">
        <v>3</v>
      </c>
      <c r="F12" s="89" t="s">
        <v>4</v>
      </c>
      <c r="G12" s="5" t="s">
        <v>5</v>
      </c>
      <c r="H12" s="89" t="s">
        <v>6</v>
      </c>
    </row>
    <row r="14" spans="2:10">
      <c r="B14" s="177"/>
      <c r="C14" s="177"/>
      <c r="D14" s="177"/>
      <c r="E14" s="177"/>
      <c r="F14" s="177"/>
      <c r="G14" s="42"/>
      <c r="H14" s="90"/>
    </row>
    <row r="16" spans="2:10" s="49" customFormat="1">
      <c r="B16" s="91" t="s">
        <v>48</v>
      </c>
      <c r="C16" s="176" t="s">
        <v>393</v>
      </c>
      <c r="D16" s="176"/>
      <c r="E16" s="92"/>
      <c r="F16" s="93"/>
      <c r="G16" s="6"/>
      <c r="H16" s="94"/>
    </row>
    <row r="17" spans="2:8" s="49" customFormat="1" ht="301.5" customHeight="1">
      <c r="B17" s="95"/>
      <c r="C17" s="178" t="s">
        <v>471</v>
      </c>
      <c r="D17" s="178"/>
      <c r="E17" s="178"/>
      <c r="F17" s="178"/>
      <c r="G17" s="7"/>
      <c r="H17" s="96"/>
    </row>
    <row r="18" spans="2:8" s="49" customFormat="1" ht="31.5">
      <c r="B18" s="168">
        <f>+COUNT($B$17:B17)+1</f>
        <v>1</v>
      </c>
      <c r="C18" s="169"/>
      <c r="D18" s="170" t="s">
        <v>472</v>
      </c>
      <c r="E18" s="167" t="s">
        <v>53</v>
      </c>
      <c r="F18" s="167">
        <v>60</v>
      </c>
      <c r="G18" s="114"/>
      <c r="H18" s="96">
        <f t="shared" ref="H18:H31" si="0">+$F18*G18</f>
        <v>0</v>
      </c>
    </row>
    <row r="19" spans="2:8" s="49" customFormat="1" ht="47.25">
      <c r="B19" s="168">
        <f>+COUNT($B$17:B18)+1</f>
        <v>2</v>
      </c>
      <c r="C19" s="169"/>
      <c r="D19" s="170" t="s">
        <v>473</v>
      </c>
      <c r="E19" s="167" t="s">
        <v>23</v>
      </c>
      <c r="F19" s="167">
        <v>1</v>
      </c>
      <c r="G19" s="114"/>
      <c r="H19" s="96">
        <f t="shared" si="0"/>
        <v>0</v>
      </c>
    </row>
    <row r="20" spans="2:8" s="49" customFormat="1" ht="63">
      <c r="B20" s="168">
        <f>+COUNT($B$17:B19)+1</f>
        <v>3</v>
      </c>
      <c r="C20" s="169"/>
      <c r="D20" s="170" t="s">
        <v>474</v>
      </c>
      <c r="E20" s="167" t="s">
        <v>25</v>
      </c>
      <c r="F20" s="167">
        <v>22</v>
      </c>
      <c r="G20" s="114"/>
      <c r="H20" s="96">
        <f t="shared" si="0"/>
        <v>0</v>
      </c>
    </row>
    <row r="21" spans="2:8" s="49" customFormat="1" ht="63">
      <c r="B21" s="168">
        <f>+COUNT($B$17:B20)+1</f>
        <v>4</v>
      </c>
      <c r="C21" s="169"/>
      <c r="D21" s="170" t="s">
        <v>475</v>
      </c>
      <c r="E21" s="167" t="s">
        <v>25</v>
      </c>
      <c r="F21" s="167">
        <v>40</v>
      </c>
      <c r="G21" s="114"/>
      <c r="H21" s="96">
        <f t="shared" si="0"/>
        <v>0</v>
      </c>
    </row>
    <row r="22" spans="2:8" s="49" customFormat="1">
      <c r="B22" s="168">
        <f>+COUNT($B$17:B21)+1</f>
        <v>5</v>
      </c>
      <c r="C22" s="169"/>
      <c r="D22" s="170" t="s">
        <v>476</v>
      </c>
      <c r="E22" s="167" t="s">
        <v>24</v>
      </c>
      <c r="F22" s="167">
        <v>33</v>
      </c>
      <c r="G22" s="114"/>
      <c r="H22" s="96">
        <f t="shared" si="0"/>
        <v>0</v>
      </c>
    </row>
    <row r="23" spans="2:8" s="49" customFormat="1">
      <c r="B23" s="168">
        <f>+COUNT($B$17:B22)+1</f>
        <v>6</v>
      </c>
      <c r="C23" s="169"/>
      <c r="D23" s="170" t="s">
        <v>477</v>
      </c>
      <c r="E23" s="167" t="s">
        <v>25</v>
      </c>
      <c r="F23" s="167">
        <v>5</v>
      </c>
      <c r="G23" s="114"/>
      <c r="H23" s="96">
        <f t="shared" si="0"/>
        <v>0</v>
      </c>
    </row>
    <row r="24" spans="2:8" s="49" customFormat="1">
      <c r="B24" s="168">
        <f>+COUNT($B$17:B23)+1</f>
        <v>7</v>
      </c>
      <c r="C24" s="169"/>
      <c r="D24" s="170" t="s">
        <v>478</v>
      </c>
      <c r="E24" s="167" t="s">
        <v>25</v>
      </c>
      <c r="F24" s="167">
        <v>37</v>
      </c>
      <c r="G24" s="114"/>
      <c r="H24" s="96">
        <f t="shared" si="0"/>
        <v>0</v>
      </c>
    </row>
    <row r="25" spans="2:8" s="49" customFormat="1" ht="63">
      <c r="B25" s="168">
        <f>+COUNT($B$17:B24)+1</f>
        <v>8</v>
      </c>
      <c r="C25" s="169"/>
      <c r="D25" s="170" t="s">
        <v>479</v>
      </c>
      <c r="E25" s="167" t="s">
        <v>25</v>
      </c>
      <c r="F25" s="167">
        <v>20</v>
      </c>
      <c r="G25" s="114"/>
      <c r="H25" s="96">
        <f t="shared" si="0"/>
        <v>0</v>
      </c>
    </row>
    <row r="26" spans="2:8" s="49" customFormat="1" ht="31.5">
      <c r="B26" s="168">
        <f>+COUNT($B$17:B25)+1</f>
        <v>9</v>
      </c>
      <c r="C26" s="169"/>
      <c r="D26" s="170" t="s">
        <v>480</v>
      </c>
      <c r="E26" s="167" t="s">
        <v>23</v>
      </c>
      <c r="F26" s="167">
        <v>1</v>
      </c>
      <c r="G26" s="114"/>
      <c r="H26" s="96">
        <f t="shared" si="0"/>
        <v>0</v>
      </c>
    </row>
    <row r="27" spans="2:8" s="49" customFormat="1" ht="126">
      <c r="B27" s="168">
        <f>+COUNT($B$17:B26)+1</f>
        <v>10</v>
      </c>
      <c r="C27" s="169"/>
      <c r="D27" s="170" t="s">
        <v>485</v>
      </c>
      <c r="E27" s="167" t="s">
        <v>23</v>
      </c>
      <c r="F27" s="167">
        <v>1</v>
      </c>
      <c r="G27" s="114"/>
      <c r="H27" s="96">
        <f t="shared" si="0"/>
        <v>0</v>
      </c>
    </row>
    <row r="28" spans="2:8" s="49" customFormat="1" ht="78.75">
      <c r="B28" s="168">
        <f>+COUNT($B$17:B27)+1</f>
        <v>11</v>
      </c>
      <c r="C28" s="169"/>
      <c r="D28" s="170" t="s">
        <v>481</v>
      </c>
      <c r="E28" s="167" t="s">
        <v>25</v>
      </c>
      <c r="F28" s="167">
        <v>1</v>
      </c>
      <c r="G28" s="114"/>
      <c r="H28" s="96">
        <f t="shared" si="0"/>
        <v>0</v>
      </c>
    </row>
    <row r="29" spans="2:8" s="49" customFormat="1" ht="63">
      <c r="B29" s="168">
        <f>+COUNT($B$17:B28)+1</f>
        <v>12</v>
      </c>
      <c r="C29" s="169"/>
      <c r="D29" s="170" t="s">
        <v>482</v>
      </c>
      <c r="E29" s="167" t="s">
        <v>25</v>
      </c>
      <c r="F29" s="167">
        <v>6</v>
      </c>
      <c r="G29" s="114"/>
      <c r="H29" s="96">
        <f t="shared" si="0"/>
        <v>0</v>
      </c>
    </row>
    <row r="30" spans="2:8" s="49" customFormat="1" ht="31.5">
      <c r="B30" s="168">
        <f>+COUNT($B$17:B29)+1</f>
        <v>13</v>
      </c>
      <c r="C30" s="169"/>
      <c r="D30" s="170" t="s">
        <v>483</v>
      </c>
      <c r="E30" s="167" t="s">
        <v>23</v>
      </c>
      <c r="F30" s="167">
        <v>1</v>
      </c>
      <c r="G30" s="114"/>
      <c r="H30" s="96">
        <f t="shared" si="0"/>
        <v>0</v>
      </c>
    </row>
    <row r="31" spans="2:8" s="49" customFormat="1" ht="63">
      <c r="B31" s="168">
        <f>+COUNT($B$17:B30)+1</f>
        <v>14</v>
      </c>
      <c r="C31" s="169"/>
      <c r="D31" s="170" t="s">
        <v>484</v>
      </c>
      <c r="E31" s="167" t="s">
        <v>24</v>
      </c>
      <c r="F31" s="167">
        <v>16</v>
      </c>
      <c r="G31" s="114"/>
      <c r="H31" s="96">
        <f t="shared" si="0"/>
        <v>0</v>
      </c>
    </row>
    <row r="32" spans="2:8" s="49" customFormat="1" ht="15.75" customHeight="1">
      <c r="B32" s="101"/>
      <c r="C32" s="102"/>
      <c r="D32" s="103"/>
      <c r="E32" s="104"/>
      <c r="F32" s="105"/>
      <c r="G32" s="41"/>
      <c r="H32" s="106"/>
    </row>
    <row r="33" spans="2:11" s="49" customFormat="1" ht="16.5" thickBot="1">
      <c r="B33" s="107"/>
      <c r="C33" s="108"/>
      <c r="D33" s="108"/>
      <c r="E33" s="109"/>
      <c r="F33" s="109"/>
      <c r="G33" s="8" t="str">
        <f>C16&amp;" SKUPAJ:"</f>
        <v>GRADBENA DELA SKUPAJ:</v>
      </c>
      <c r="H33" s="110">
        <f>SUM(H$18:H$31)</f>
        <v>0</v>
      </c>
    </row>
    <row r="34" spans="2:11" s="49" customFormat="1">
      <c r="B34" s="101"/>
      <c r="C34" s="102"/>
      <c r="D34" s="103"/>
      <c r="E34" s="104"/>
      <c r="F34" s="105"/>
      <c r="G34" s="41"/>
      <c r="H34" s="106"/>
    </row>
    <row r="35" spans="2:11" s="49" customFormat="1">
      <c r="B35" s="91" t="s">
        <v>49</v>
      </c>
      <c r="C35" s="176" t="s">
        <v>486</v>
      </c>
      <c r="D35" s="176"/>
      <c r="E35" s="92"/>
      <c r="F35" s="93"/>
      <c r="G35" s="6"/>
      <c r="H35" s="94"/>
    </row>
    <row r="36" spans="2:11" s="49" customFormat="1">
      <c r="B36" s="95"/>
      <c r="C36" s="178"/>
      <c r="D36" s="178"/>
      <c r="E36" s="178"/>
      <c r="F36" s="178"/>
      <c r="G36" s="7"/>
      <c r="H36" s="96"/>
    </row>
    <row r="37" spans="2:11" s="49" customFormat="1" ht="63">
      <c r="B37" s="168">
        <f>+COUNT($B$36:B36)+1</f>
        <v>1</v>
      </c>
      <c r="C37" s="169"/>
      <c r="D37" s="170" t="s">
        <v>451</v>
      </c>
      <c r="E37" s="167" t="s">
        <v>51</v>
      </c>
      <c r="F37" s="167">
        <v>60</v>
      </c>
      <c r="G37" s="114"/>
      <c r="H37" s="96">
        <f>+$F37*G37</f>
        <v>0</v>
      </c>
      <c r="K37" s="47"/>
    </row>
    <row r="38" spans="2:11" s="49" customFormat="1" ht="47.25">
      <c r="B38" s="168">
        <f>+COUNT($B$36:B37)+1</f>
        <v>2</v>
      </c>
      <c r="C38" s="169"/>
      <c r="D38" s="170" t="s">
        <v>452</v>
      </c>
      <c r="E38" s="167" t="s">
        <v>23</v>
      </c>
      <c r="F38" s="167">
        <v>1</v>
      </c>
      <c r="G38" s="114"/>
      <c r="H38" s="96">
        <f>+$F38*G38</f>
        <v>0</v>
      </c>
      <c r="K38" s="47"/>
    </row>
    <row r="39" spans="2:11" s="49" customFormat="1" ht="78.75">
      <c r="B39" s="168">
        <f>+COUNT($B$36:B38)+1</f>
        <v>3</v>
      </c>
      <c r="C39" s="169"/>
      <c r="D39" s="170" t="s">
        <v>467</v>
      </c>
      <c r="E39" s="167" t="s">
        <v>23</v>
      </c>
      <c r="F39" s="167">
        <v>1</v>
      </c>
      <c r="G39" s="114"/>
      <c r="H39" s="96">
        <f>+$F39*G39</f>
        <v>0</v>
      </c>
      <c r="K39" s="47"/>
    </row>
    <row r="40" spans="2:11" s="49" customFormat="1">
      <c r="B40" s="168"/>
      <c r="C40" s="169"/>
      <c r="D40" s="171" t="s">
        <v>453</v>
      </c>
      <c r="E40" s="167"/>
      <c r="F40" s="167"/>
      <c r="G40" s="114"/>
      <c r="H40" s="96"/>
      <c r="K40" s="47"/>
    </row>
    <row r="41" spans="2:11" s="49" customFormat="1">
      <c r="B41" s="168"/>
      <c r="C41" s="169"/>
      <c r="D41" s="171" t="s">
        <v>454</v>
      </c>
      <c r="E41" s="167"/>
      <c r="F41" s="167"/>
      <c r="G41" s="114"/>
      <c r="H41" s="96"/>
      <c r="K41" s="47"/>
    </row>
    <row r="42" spans="2:11" s="49" customFormat="1">
      <c r="B42" s="168"/>
      <c r="C42" s="169"/>
      <c r="D42" s="171" t="s">
        <v>455</v>
      </c>
      <c r="E42" s="167"/>
      <c r="F42" s="167"/>
      <c r="G42" s="114"/>
      <c r="H42" s="96"/>
      <c r="K42" s="47"/>
    </row>
    <row r="43" spans="2:11" s="49" customFormat="1">
      <c r="B43" s="168"/>
      <c r="C43" s="169"/>
      <c r="D43" s="171" t="s">
        <v>456</v>
      </c>
      <c r="E43" s="167"/>
      <c r="F43" s="167"/>
      <c r="G43" s="114"/>
      <c r="H43" s="96"/>
      <c r="K43" s="47"/>
    </row>
    <row r="44" spans="2:11" s="49" customFormat="1" ht="31.5">
      <c r="B44" s="168"/>
      <c r="C44" s="169"/>
      <c r="D44" s="171" t="s">
        <v>457</v>
      </c>
      <c r="E44" s="167"/>
      <c r="F44" s="167"/>
      <c r="G44" s="114"/>
      <c r="H44" s="96"/>
      <c r="K44" s="47"/>
    </row>
    <row r="45" spans="2:11" s="49" customFormat="1" ht="31.5">
      <c r="B45" s="168"/>
      <c r="C45" s="169"/>
      <c r="D45" s="171" t="s">
        <v>458</v>
      </c>
      <c r="E45" s="167"/>
      <c r="F45" s="167"/>
      <c r="G45" s="114"/>
      <c r="H45" s="96"/>
      <c r="K45" s="47"/>
    </row>
    <row r="46" spans="2:11" s="49" customFormat="1" ht="31.5">
      <c r="B46" s="168"/>
      <c r="C46" s="169"/>
      <c r="D46" s="171" t="s">
        <v>459</v>
      </c>
      <c r="E46" s="167"/>
      <c r="F46" s="167"/>
      <c r="G46" s="114"/>
      <c r="H46" s="96"/>
      <c r="K46" s="47"/>
    </row>
    <row r="47" spans="2:11" s="49" customFormat="1">
      <c r="B47" s="168"/>
      <c r="C47" s="169"/>
      <c r="D47" s="171" t="s">
        <v>460</v>
      </c>
      <c r="E47" s="167"/>
      <c r="F47" s="167"/>
      <c r="G47" s="114"/>
      <c r="H47" s="96"/>
      <c r="K47" s="47"/>
    </row>
    <row r="48" spans="2:11" s="49" customFormat="1">
      <c r="B48" s="168"/>
      <c r="C48" s="169"/>
      <c r="D48" s="171" t="s">
        <v>461</v>
      </c>
      <c r="E48" s="167"/>
      <c r="F48" s="167"/>
      <c r="G48" s="114"/>
      <c r="H48" s="96"/>
      <c r="K48" s="47"/>
    </row>
    <row r="49" spans="2:11" s="49" customFormat="1" ht="47.25">
      <c r="B49" s="168"/>
      <c r="C49" s="169"/>
      <c r="D49" s="171" t="s">
        <v>462</v>
      </c>
      <c r="E49" s="167"/>
      <c r="F49" s="167"/>
      <c r="G49" s="114"/>
      <c r="H49" s="96"/>
      <c r="K49" s="47"/>
    </row>
    <row r="50" spans="2:11" s="49" customFormat="1">
      <c r="B50" s="168"/>
      <c r="C50" s="169"/>
      <c r="D50" s="171" t="s">
        <v>463</v>
      </c>
      <c r="E50" s="167"/>
      <c r="F50" s="167"/>
      <c r="G50" s="114"/>
      <c r="H50" s="96"/>
      <c r="K50" s="47"/>
    </row>
    <row r="51" spans="2:11" s="49" customFormat="1">
      <c r="B51" s="168"/>
      <c r="C51" s="169"/>
      <c r="D51" s="171" t="s">
        <v>464</v>
      </c>
      <c r="E51" s="167"/>
      <c r="F51" s="167"/>
      <c r="G51" s="114"/>
      <c r="H51" s="96"/>
      <c r="K51" s="47"/>
    </row>
    <row r="52" spans="2:11" s="49" customFormat="1">
      <c r="B52" s="168"/>
      <c r="C52" s="169"/>
      <c r="D52" s="171" t="s">
        <v>465</v>
      </c>
      <c r="E52" s="167"/>
      <c r="F52" s="167"/>
      <c r="G52" s="114"/>
      <c r="H52" s="96"/>
      <c r="K52" s="47"/>
    </row>
    <row r="53" spans="2:11" s="49" customFormat="1">
      <c r="B53" s="168"/>
      <c r="C53" s="169"/>
      <c r="D53" s="171" t="s">
        <v>466</v>
      </c>
      <c r="E53" s="167"/>
      <c r="F53" s="167"/>
      <c r="G53" s="114"/>
      <c r="H53" s="96"/>
      <c r="K53" s="47"/>
    </row>
    <row r="54" spans="2:11" s="49" customFormat="1" ht="78.75">
      <c r="B54" s="168">
        <f>+COUNT($B$36:B53)+1</f>
        <v>4</v>
      </c>
      <c r="C54" s="169"/>
      <c r="D54" s="170" t="s">
        <v>468</v>
      </c>
      <c r="E54" s="167" t="s">
        <v>23</v>
      </c>
      <c r="F54" s="167">
        <v>2</v>
      </c>
      <c r="G54" s="114"/>
      <c r="H54" s="96">
        <f>+$F54*G54</f>
        <v>0</v>
      </c>
      <c r="K54" s="47"/>
    </row>
    <row r="55" spans="2:11" s="49" customFormat="1">
      <c r="B55" s="168">
        <f>+COUNT($B$36:B54)+1</f>
        <v>5</v>
      </c>
      <c r="C55" s="169"/>
      <c r="D55" s="170" t="s">
        <v>63</v>
      </c>
      <c r="E55" s="167" t="s">
        <v>23</v>
      </c>
      <c r="F55" s="167">
        <v>1</v>
      </c>
      <c r="G55" s="114"/>
      <c r="H55" s="96">
        <f t="shared" ref="H55:H57" si="1">+$F55*G55</f>
        <v>0</v>
      </c>
      <c r="K55" s="47"/>
    </row>
    <row r="56" spans="2:11" s="49" customFormat="1" ht="47.25">
      <c r="B56" s="168">
        <f>+COUNT($B$36:B55)+1</f>
        <v>6</v>
      </c>
      <c r="C56" s="169"/>
      <c r="D56" s="170" t="s">
        <v>404</v>
      </c>
      <c r="E56" s="167" t="s">
        <v>382</v>
      </c>
      <c r="F56" s="167">
        <v>15</v>
      </c>
      <c r="G56" s="114"/>
      <c r="H56" s="96">
        <f t="shared" si="1"/>
        <v>0</v>
      </c>
      <c r="K56" s="47"/>
    </row>
    <row r="57" spans="2:11" s="49" customFormat="1" ht="63">
      <c r="B57" s="168">
        <f>+COUNT($B$36:B56)+1</f>
        <v>7</v>
      </c>
      <c r="C57" s="169"/>
      <c r="D57" s="170" t="s">
        <v>470</v>
      </c>
      <c r="E57" s="167" t="s">
        <v>23</v>
      </c>
      <c r="F57" s="167">
        <v>1</v>
      </c>
      <c r="G57" s="114"/>
      <c r="H57" s="96">
        <f t="shared" si="1"/>
        <v>0</v>
      </c>
      <c r="K57" s="47"/>
    </row>
    <row r="58" spans="2:11" s="49" customFormat="1" ht="15.75" customHeight="1">
      <c r="B58" s="101"/>
      <c r="C58" s="102"/>
      <c r="D58" s="103"/>
      <c r="E58" s="104"/>
      <c r="F58" s="105"/>
      <c r="G58" s="41"/>
      <c r="H58" s="106"/>
    </row>
    <row r="59" spans="2:11" s="49" customFormat="1" ht="16.5" thickBot="1">
      <c r="B59" s="107"/>
      <c r="C59" s="108"/>
      <c r="D59" s="108"/>
      <c r="E59" s="109"/>
      <c r="F59" s="109"/>
      <c r="G59" s="8" t="str">
        <f>C35&amp;" SKUPAJ:"</f>
        <v>STROJNA DELA SKUPAJ:</v>
      </c>
      <c r="H59" s="110">
        <f>SUM(H$37:H$57)</f>
        <v>0</v>
      </c>
    </row>
    <row r="60" spans="2:11" s="49" customFormat="1">
      <c r="B60" s="101"/>
      <c r="C60" s="102"/>
      <c r="D60" s="103"/>
      <c r="E60" s="104"/>
      <c r="F60" s="105"/>
      <c r="G60" s="41"/>
      <c r="H60" s="106"/>
    </row>
  </sheetData>
  <sheetProtection algorithmName="SHA-512" hashValue="Uka5IVV7VzWuHjyhTfBLKcnRZ93QrK8MMNtawzPLlxHUkv8M6PLjEVuCk0evuwSVT1uf98mQdcl+qR0zD2CQYA==" saltValue="cFIpYebw0mxVn8ZU7mdn+w==" spinCount="100000" sheet="1" objects="1" scenarios="1"/>
  <mergeCells count="5">
    <mergeCell ref="B14:F14"/>
    <mergeCell ref="C35:D35"/>
    <mergeCell ref="C36:F36"/>
    <mergeCell ref="C16:D16"/>
    <mergeCell ref="C17:F17"/>
  </mergeCells>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568D5-E665-43F8-B872-9EC5AFCCF5BA}">
  <sheetPr>
    <tabColor rgb="FFFF0000"/>
  </sheetPr>
  <dimension ref="B1:K75"/>
  <sheetViews>
    <sheetView view="pageBreakPreview" zoomScaleNormal="100" zoomScaleSheetLayoutView="100" workbookViewId="0">
      <selection activeCell="G8" sqref="G8"/>
    </sheetView>
  </sheetViews>
  <sheetFormatPr defaultColWidth="9.140625" defaultRowHeight="15.75"/>
  <cols>
    <col min="1" max="1" width="9.140625" style="50"/>
    <col min="2" max="3" width="10.7109375" style="52" customWidth="1"/>
    <col min="4" max="4" width="47.7109375" style="164" customWidth="1"/>
    <col min="5" max="5" width="14.7109375" style="47" customWidth="1"/>
    <col min="6" max="6" width="12.7109375" style="47" customWidth="1"/>
    <col min="7" max="7" width="15.7109375" style="1" customWidth="1"/>
    <col min="8" max="8" width="15.7109375" style="48" customWidth="1"/>
    <col min="9" max="9" width="11.5703125" style="49" bestFit="1" customWidth="1"/>
    <col min="10" max="10" width="10.140625" style="50" bestFit="1" customWidth="1"/>
    <col min="11" max="12" width="9.140625" style="50"/>
    <col min="13" max="13" width="9.140625" style="50" customWidth="1"/>
    <col min="14" max="16384" width="9.140625" style="50"/>
  </cols>
  <sheetData>
    <row r="1" spans="2:10">
      <c r="B1" s="45" t="s">
        <v>626</v>
      </c>
      <c r="C1" s="46" t="str">
        <f ca="1">MID(CELL("filename",A1),FIND("]",CELL("filename",A1))+1,255)</f>
        <v>NAVEZAVA VODOVOD</v>
      </c>
    </row>
    <row r="3" spans="2:10">
      <c r="B3" s="51" t="s">
        <v>14</v>
      </c>
    </row>
    <row r="4" spans="2:10">
      <c r="B4" s="53" t="str">
        <f ca="1">"REKAPITULACIJA "&amp;C1</f>
        <v>REKAPITULACIJA NAVEZAVA VODOVOD</v>
      </c>
      <c r="C4" s="54"/>
      <c r="D4" s="54"/>
      <c r="E4" s="55"/>
      <c r="F4" s="55"/>
      <c r="G4" s="2"/>
      <c r="H4" s="167"/>
      <c r="I4" s="57"/>
    </row>
    <row r="5" spans="2:10">
      <c r="B5" s="58"/>
      <c r="C5" s="59"/>
      <c r="D5" s="60"/>
      <c r="H5" s="61"/>
      <c r="I5" s="62"/>
      <c r="J5" s="63"/>
    </row>
    <row r="6" spans="2:10">
      <c r="B6" s="64" t="s">
        <v>48</v>
      </c>
      <c r="D6" s="65" t="str">
        <f>VLOOKUP(B6,$B$12:$H$9823,2,FALSE)</f>
        <v>GRADBENA DELA</v>
      </c>
      <c r="E6" s="66"/>
      <c r="F6" s="48"/>
      <c r="H6" s="67">
        <f>VLOOKUP($D6&amp;" SKUPAJ:",$G$12:H$9887,2,FALSE)</f>
        <v>0</v>
      </c>
      <c r="I6" s="68"/>
      <c r="J6" s="69"/>
    </row>
    <row r="7" spans="2:10">
      <c r="B7" s="64"/>
      <c r="D7" s="65"/>
      <c r="E7" s="66"/>
      <c r="F7" s="48"/>
      <c r="H7" s="67"/>
      <c r="I7" s="70"/>
      <c r="J7" s="71"/>
    </row>
    <row r="8" spans="2:10">
      <c r="B8" s="64" t="s">
        <v>49</v>
      </c>
      <c r="D8" s="65" t="str">
        <f>VLOOKUP(B8,$B$12:$H$9823,2,FALSE)</f>
        <v>STROJNA DELA</v>
      </c>
      <c r="E8" s="66"/>
      <c r="F8" s="48"/>
      <c r="H8" s="67">
        <f>VLOOKUP($D8&amp;" SKUPAJ:",$G$12:H$9887,2,FALSE)</f>
        <v>0</v>
      </c>
      <c r="I8" s="72"/>
      <c r="J8" s="73"/>
    </row>
    <row r="9" spans="2:10" s="49" customFormat="1" ht="16.5" thickBot="1">
      <c r="B9" s="74"/>
      <c r="C9" s="75"/>
      <c r="D9" s="76"/>
      <c r="E9" s="77"/>
      <c r="F9" s="78"/>
      <c r="G9" s="3"/>
      <c r="H9" s="79"/>
    </row>
    <row r="10" spans="2:10" s="49" customFormat="1" ht="16.5" thickTop="1">
      <c r="B10" s="80"/>
      <c r="C10" s="81"/>
      <c r="D10" s="82"/>
      <c r="E10" s="83"/>
      <c r="F10" s="84"/>
      <c r="G10" s="4" t="str">
        <f ca="1">"SKUPAJ "&amp;C1&amp;" (BREZ DDV):"</f>
        <v>SKUPAJ NAVEZAVA VODOVOD (BREZ DDV):</v>
      </c>
      <c r="H10" s="85">
        <f>SUM(H6:H8)</f>
        <v>0</v>
      </c>
    </row>
    <row r="12" spans="2:10" s="49" customFormat="1" ht="16.5" thickBot="1">
      <c r="B12" s="86" t="s">
        <v>0</v>
      </c>
      <c r="C12" s="87" t="s">
        <v>1</v>
      </c>
      <c r="D12" s="88" t="s">
        <v>2</v>
      </c>
      <c r="E12" s="89" t="s">
        <v>3</v>
      </c>
      <c r="F12" s="89" t="s">
        <v>4</v>
      </c>
      <c r="G12" s="5" t="s">
        <v>5</v>
      </c>
      <c r="H12" s="89" t="s">
        <v>6</v>
      </c>
    </row>
    <row r="14" spans="2:10">
      <c r="B14" s="177"/>
      <c r="C14" s="177"/>
      <c r="D14" s="177"/>
      <c r="E14" s="177"/>
      <c r="F14" s="177"/>
      <c r="G14" s="42"/>
      <c r="H14" s="90"/>
    </row>
    <row r="16" spans="2:10" s="49" customFormat="1">
      <c r="B16" s="91" t="s">
        <v>48</v>
      </c>
      <c r="C16" s="176" t="s">
        <v>393</v>
      </c>
      <c r="D16" s="176"/>
      <c r="E16" s="92"/>
      <c r="F16" s="93"/>
      <c r="G16" s="6"/>
      <c r="H16" s="94"/>
    </row>
    <row r="17" spans="2:8" s="49" customFormat="1" ht="301.5" customHeight="1">
      <c r="B17" s="95"/>
      <c r="C17" s="178" t="s">
        <v>487</v>
      </c>
      <c r="D17" s="178"/>
      <c r="E17" s="178"/>
      <c r="F17" s="178"/>
      <c r="G17" s="7"/>
      <c r="H17" s="96"/>
    </row>
    <row r="18" spans="2:8" s="49" customFormat="1" ht="63">
      <c r="B18" s="168">
        <f>+COUNT($B$17:B17)+1</f>
        <v>1</v>
      </c>
      <c r="C18" s="169"/>
      <c r="D18" s="170" t="s">
        <v>488</v>
      </c>
      <c r="E18" s="167" t="s">
        <v>51</v>
      </c>
      <c r="F18" s="167">
        <v>60</v>
      </c>
      <c r="G18" s="114"/>
      <c r="H18" s="96">
        <f t="shared" ref="H18:H27" si="0">+$F18*G18</f>
        <v>0</v>
      </c>
    </row>
    <row r="19" spans="2:8" s="49" customFormat="1" ht="47.25">
      <c r="B19" s="168">
        <f>+COUNT($B$17:B18)+1</f>
        <v>2</v>
      </c>
      <c r="C19" s="169"/>
      <c r="D19" s="170" t="s">
        <v>473</v>
      </c>
      <c r="E19" s="167" t="s">
        <v>23</v>
      </c>
      <c r="F19" s="167">
        <v>1</v>
      </c>
      <c r="G19" s="114"/>
      <c r="H19" s="96">
        <f t="shared" si="0"/>
        <v>0</v>
      </c>
    </row>
    <row r="20" spans="2:8" s="49" customFormat="1" ht="63">
      <c r="B20" s="168">
        <f>+COUNT($B$17:B19)+1</f>
        <v>3</v>
      </c>
      <c r="C20" s="169"/>
      <c r="D20" s="170" t="s">
        <v>489</v>
      </c>
      <c r="E20" s="167" t="s">
        <v>25</v>
      </c>
      <c r="F20" s="167">
        <v>16</v>
      </c>
      <c r="G20" s="114"/>
      <c r="H20" s="96">
        <f t="shared" si="0"/>
        <v>0</v>
      </c>
    </row>
    <row r="21" spans="2:8" s="49" customFormat="1" ht="63">
      <c r="B21" s="168">
        <f>+COUNT($B$17:B20)+1</f>
        <v>4</v>
      </c>
      <c r="C21" s="169"/>
      <c r="D21" s="170" t="s">
        <v>490</v>
      </c>
      <c r="E21" s="167" t="s">
        <v>25</v>
      </c>
      <c r="F21" s="167">
        <v>35</v>
      </c>
      <c r="G21" s="114"/>
      <c r="H21" s="96">
        <f t="shared" si="0"/>
        <v>0</v>
      </c>
    </row>
    <row r="22" spans="2:8" s="49" customFormat="1">
      <c r="B22" s="168">
        <f>+COUNT($B$17:B21)+1</f>
        <v>5</v>
      </c>
      <c r="C22" s="169"/>
      <c r="D22" s="170" t="s">
        <v>476</v>
      </c>
      <c r="E22" s="167" t="s">
        <v>24</v>
      </c>
      <c r="F22" s="167">
        <v>36</v>
      </c>
      <c r="G22" s="114"/>
      <c r="H22" s="96">
        <f t="shared" si="0"/>
        <v>0</v>
      </c>
    </row>
    <row r="23" spans="2:8" s="49" customFormat="1">
      <c r="B23" s="168">
        <f>+COUNT($B$17:B22)+1</f>
        <v>6</v>
      </c>
      <c r="C23" s="169"/>
      <c r="D23" s="170" t="s">
        <v>477</v>
      </c>
      <c r="E23" s="167" t="s">
        <v>25</v>
      </c>
      <c r="F23" s="167">
        <v>4</v>
      </c>
      <c r="G23" s="114"/>
      <c r="H23" s="96">
        <f t="shared" si="0"/>
        <v>0</v>
      </c>
    </row>
    <row r="24" spans="2:8" s="49" customFormat="1">
      <c r="B24" s="168">
        <f>+COUNT($B$17:B23)+1</f>
        <v>7</v>
      </c>
      <c r="C24" s="169"/>
      <c r="D24" s="170" t="s">
        <v>478</v>
      </c>
      <c r="E24" s="167" t="s">
        <v>25</v>
      </c>
      <c r="F24" s="167">
        <v>16</v>
      </c>
      <c r="G24" s="114"/>
      <c r="H24" s="96">
        <f t="shared" si="0"/>
        <v>0</v>
      </c>
    </row>
    <row r="25" spans="2:8" s="49" customFormat="1" ht="63">
      <c r="B25" s="168">
        <f>+COUNT($B$17:B24)+1</f>
        <v>8</v>
      </c>
      <c r="C25" s="169"/>
      <c r="D25" s="170" t="s">
        <v>491</v>
      </c>
      <c r="E25" s="167" t="s">
        <v>25</v>
      </c>
      <c r="F25" s="167">
        <v>31</v>
      </c>
      <c r="G25" s="114"/>
      <c r="H25" s="96">
        <f t="shared" si="0"/>
        <v>0</v>
      </c>
    </row>
    <row r="26" spans="2:8" s="49" customFormat="1" ht="31.5">
      <c r="B26" s="168">
        <f>+COUNT($B$17:B25)+1</f>
        <v>9</v>
      </c>
      <c r="C26" s="169"/>
      <c r="D26" s="170" t="s">
        <v>492</v>
      </c>
      <c r="E26" s="167" t="s">
        <v>51</v>
      </c>
      <c r="F26" s="167">
        <v>60</v>
      </c>
      <c r="G26" s="114"/>
      <c r="H26" s="96">
        <f t="shared" si="0"/>
        <v>0</v>
      </c>
    </row>
    <row r="27" spans="2:8" s="49" customFormat="1" ht="31.5">
      <c r="B27" s="168">
        <f>+COUNT($B$17:B26)+1</f>
        <v>10</v>
      </c>
      <c r="C27" s="169"/>
      <c r="D27" s="170" t="s">
        <v>493</v>
      </c>
      <c r="E27" s="167" t="s">
        <v>23</v>
      </c>
      <c r="F27" s="167">
        <v>1</v>
      </c>
      <c r="G27" s="114"/>
      <c r="H27" s="96">
        <f t="shared" si="0"/>
        <v>0</v>
      </c>
    </row>
    <row r="28" spans="2:8" s="49" customFormat="1">
      <c r="B28" s="168"/>
      <c r="C28" s="169"/>
      <c r="D28" s="171" t="s">
        <v>494</v>
      </c>
      <c r="E28" s="172"/>
      <c r="F28" s="172"/>
      <c r="G28" s="114"/>
      <c r="H28" s="96"/>
    </row>
    <row r="29" spans="2:8" s="49" customFormat="1">
      <c r="B29" s="168"/>
      <c r="C29" s="169"/>
      <c r="D29" s="171" t="s">
        <v>495</v>
      </c>
      <c r="E29" s="172" t="s">
        <v>25</v>
      </c>
      <c r="F29" s="172">
        <v>1</v>
      </c>
      <c r="G29" s="114"/>
      <c r="H29" s="96"/>
    </row>
    <row r="30" spans="2:8" s="49" customFormat="1">
      <c r="B30" s="168"/>
      <c r="C30" s="169"/>
      <c r="D30" s="171" t="s">
        <v>496</v>
      </c>
      <c r="E30" s="172" t="s">
        <v>24</v>
      </c>
      <c r="F30" s="172">
        <v>1</v>
      </c>
      <c r="G30" s="114"/>
      <c r="H30" s="96"/>
    </row>
    <row r="31" spans="2:8" s="49" customFormat="1" ht="31.5">
      <c r="B31" s="168"/>
      <c r="C31" s="169"/>
      <c r="D31" s="171" t="s">
        <v>497</v>
      </c>
      <c r="E31" s="172" t="s">
        <v>23</v>
      </c>
      <c r="F31" s="172">
        <v>1</v>
      </c>
      <c r="G31" s="114"/>
      <c r="H31" s="96"/>
    </row>
    <row r="32" spans="2:8" s="49" customFormat="1" ht="78.75">
      <c r="B32" s="168">
        <f>+COUNT($B$17:B31)+1</f>
        <v>11</v>
      </c>
      <c r="C32" s="169"/>
      <c r="D32" s="170" t="s">
        <v>498</v>
      </c>
      <c r="E32" s="167" t="s">
        <v>25</v>
      </c>
      <c r="F32" s="167">
        <v>1</v>
      </c>
      <c r="G32" s="114"/>
      <c r="H32" s="96">
        <f t="shared" ref="H32:H35" si="1">+$F32*G32</f>
        <v>0</v>
      </c>
    </row>
    <row r="33" spans="2:11" s="49" customFormat="1" ht="47.25">
      <c r="B33" s="168">
        <f>+COUNT($B$17:B32)+1</f>
        <v>12</v>
      </c>
      <c r="C33" s="169"/>
      <c r="D33" s="170" t="s">
        <v>500</v>
      </c>
      <c r="E33" s="167" t="s">
        <v>23</v>
      </c>
      <c r="F33" s="167">
        <v>2</v>
      </c>
      <c r="G33" s="114"/>
      <c r="H33" s="96">
        <f t="shared" si="1"/>
        <v>0</v>
      </c>
    </row>
    <row r="34" spans="2:11" s="49" customFormat="1" ht="31.5">
      <c r="B34" s="168">
        <f>+COUNT($B$17:B33)+1</f>
        <v>13</v>
      </c>
      <c r="C34" s="169"/>
      <c r="D34" s="170" t="s">
        <v>483</v>
      </c>
      <c r="E34" s="167" t="s">
        <v>23</v>
      </c>
      <c r="F34" s="167">
        <v>1</v>
      </c>
      <c r="G34" s="114"/>
      <c r="H34" s="96">
        <f t="shared" si="1"/>
        <v>0</v>
      </c>
    </row>
    <row r="35" spans="2:11" s="49" customFormat="1" ht="63">
      <c r="B35" s="168">
        <f>+COUNT($B$17:B34)+1</f>
        <v>14</v>
      </c>
      <c r="C35" s="169"/>
      <c r="D35" s="170" t="s">
        <v>499</v>
      </c>
      <c r="E35" s="167" t="s">
        <v>24</v>
      </c>
      <c r="F35" s="167">
        <v>14</v>
      </c>
      <c r="G35" s="114"/>
      <c r="H35" s="96">
        <f t="shared" si="1"/>
        <v>0</v>
      </c>
    </row>
    <row r="36" spans="2:11" s="49" customFormat="1" ht="15.75" customHeight="1">
      <c r="B36" s="101"/>
      <c r="C36" s="102"/>
      <c r="D36" s="103"/>
      <c r="E36" s="104"/>
      <c r="F36" s="105"/>
      <c r="G36" s="41"/>
      <c r="H36" s="106"/>
    </row>
    <row r="37" spans="2:11" s="49" customFormat="1" ht="16.5" thickBot="1">
      <c r="B37" s="107"/>
      <c r="C37" s="108"/>
      <c r="D37" s="108"/>
      <c r="E37" s="109"/>
      <c r="F37" s="109"/>
      <c r="G37" s="8" t="str">
        <f>C16&amp;" SKUPAJ:"</f>
        <v>GRADBENA DELA SKUPAJ:</v>
      </c>
      <c r="H37" s="110">
        <f>SUM(H$18:H$35)</f>
        <v>0</v>
      </c>
    </row>
    <row r="38" spans="2:11" s="49" customFormat="1">
      <c r="B38" s="101"/>
      <c r="C38" s="102"/>
      <c r="D38" s="103"/>
      <c r="E38" s="104"/>
      <c r="F38" s="105"/>
      <c r="G38" s="41"/>
      <c r="H38" s="106"/>
    </row>
    <row r="39" spans="2:11" s="49" customFormat="1">
      <c r="B39" s="91" t="s">
        <v>49</v>
      </c>
      <c r="C39" s="176" t="s">
        <v>486</v>
      </c>
      <c r="D39" s="176"/>
      <c r="E39" s="92"/>
      <c r="F39" s="93"/>
      <c r="G39" s="6"/>
      <c r="H39" s="94"/>
    </row>
    <row r="40" spans="2:11" s="49" customFormat="1">
      <c r="B40" s="95"/>
      <c r="C40" s="178"/>
      <c r="D40" s="178"/>
      <c r="E40" s="178"/>
      <c r="F40" s="178"/>
      <c r="G40" s="7"/>
      <c r="H40" s="96"/>
    </row>
    <row r="41" spans="2:11" s="49" customFormat="1" ht="78.75">
      <c r="B41" s="168">
        <f>+COUNT($B$40:B40)+1</f>
        <v>1</v>
      </c>
      <c r="C41" s="169"/>
      <c r="D41" s="170" t="s">
        <v>501</v>
      </c>
      <c r="E41" s="167"/>
      <c r="F41" s="167"/>
      <c r="G41" s="114"/>
      <c r="H41" s="96"/>
      <c r="K41" s="47"/>
    </row>
    <row r="42" spans="2:11" s="49" customFormat="1">
      <c r="B42" s="168">
        <f>+COUNT($B$40:B41)+1</f>
        <v>2</v>
      </c>
      <c r="C42" s="169"/>
      <c r="D42" s="170" t="s">
        <v>502</v>
      </c>
      <c r="E42" s="167" t="s">
        <v>51</v>
      </c>
      <c r="F42" s="167">
        <v>60</v>
      </c>
      <c r="G42" s="114"/>
      <c r="H42" s="96">
        <f t="shared" ref="H42:H72" si="2">+$F42*G42</f>
        <v>0</v>
      </c>
      <c r="K42" s="47"/>
    </row>
    <row r="43" spans="2:11" s="49" customFormat="1">
      <c r="B43" s="168">
        <f>+COUNT($B$40:B42)+1</f>
        <v>3</v>
      </c>
      <c r="C43" s="169"/>
      <c r="D43" s="170" t="s">
        <v>503</v>
      </c>
      <c r="E43" s="167" t="s">
        <v>51</v>
      </c>
      <c r="F43" s="167">
        <v>6</v>
      </c>
      <c r="G43" s="114"/>
      <c r="H43" s="96">
        <f t="shared" si="2"/>
        <v>0</v>
      </c>
      <c r="K43" s="47"/>
    </row>
    <row r="44" spans="2:11" s="49" customFormat="1" ht="110.25">
      <c r="B44" s="168">
        <f>+COUNT($B$40:B43)+1</f>
        <v>4</v>
      </c>
      <c r="C44" s="169"/>
      <c r="D44" s="170" t="s">
        <v>504</v>
      </c>
      <c r="E44" s="167"/>
      <c r="F44" s="167"/>
      <c r="G44" s="114"/>
      <c r="H44" s="96"/>
      <c r="K44" s="47"/>
    </row>
    <row r="45" spans="2:11" s="49" customFormat="1">
      <c r="B45" s="168">
        <f>+COUNT($B$40:B44)+1</f>
        <v>5</v>
      </c>
      <c r="C45" s="169"/>
      <c r="D45" s="170" t="s">
        <v>505</v>
      </c>
      <c r="E45" s="167" t="s">
        <v>23</v>
      </c>
      <c r="F45" s="167">
        <v>1</v>
      </c>
      <c r="G45" s="114"/>
      <c r="H45" s="96">
        <f t="shared" si="2"/>
        <v>0</v>
      </c>
      <c r="K45" s="47"/>
    </row>
    <row r="46" spans="2:11" s="49" customFormat="1">
      <c r="B46" s="168">
        <f>+COUNT($B$40:B45)+1</f>
        <v>6</v>
      </c>
      <c r="C46" s="169"/>
      <c r="D46" s="170" t="s">
        <v>506</v>
      </c>
      <c r="E46" s="167" t="s">
        <v>23</v>
      </c>
      <c r="F46" s="167">
        <v>1</v>
      </c>
      <c r="G46" s="114"/>
      <c r="H46" s="96">
        <f t="shared" si="2"/>
        <v>0</v>
      </c>
      <c r="K46" s="47"/>
    </row>
    <row r="47" spans="2:11" s="49" customFormat="1">
      <c r="B47" s="168">
        <f>+COUNT($B$40:B46)+1</f>
        <v>7</v>
      </c>
      <c r="C47" s="169"/>
      <c r="D47" s="170" t="s">
        <v>507</v>
      </c>
      <c r="E47" s="167" t="s">
        <v>23</v>
      </c>
      <c r="F47" s="167">
        <v>1</v>
      </c>
      <c r="G47" s="114"/>
      <c r="H47" s="96">
        <f t="shared" si="2"/>
        <v>0</v>
      </c>
      <c r="K47" s="47"/>
    </row>
    <row r="48" spans="2:11" s="49" customFormat="1">
      <c r="B48" s="168">
        <f>+COUNT($B$40:B47)+1</f>
        <v>8</v>
      </c>
      <c r="C48" s="169"/>
      <c r="D48" s="170" t="s">
        <v>508</v>
      </c>
      <c r="E48" s="167" t="s">
        <v>23</v>
      </c>
      <c r="F48" s="167">
        <v>2</v>
      </c>
      <c r="G48" s="114"/>
      <c r="H48" s="96">
        <f t="shared" si="2"/>
        <v>0</v>
      </c>
      <c r="K48" s="47"/>
    </row>
    <row r="49" spans="2:11" s="49" customFormat="1">
      <c r="B49" s="168">
        <f>+COUNT($B$40:B48)+1</f>
        <v>9</v>
      </c>
      <c r="C49" s="169"/>
      <c r="D49" s="170" t="s">
        <v>509</v>
      </c>
      <c r="E49" s="167" t="s">
        <v>23</v>
      </c>
      <c r="F49" s="167">
        <v>2</v>
      </c>
      <c r="G49" s="114"/>
      <c r="H49" s="96">
        <f t="shared" si="2"/>
        <v>0</v>
      </c>
      <c r="K49" s="47"/>
    </row>
    <row r="50" spans="2:11" s="49" customFormat="1">
      <c r="B50" s="168">
        <f>+COUNT($B$40:B49)+1</f>
        <v>10</v>
      </c>
      <c r="C50" s="169"/>
      <c r="D50" s="170" t="s">
        <v>510</v>
      </c>
      <c r="E50" s="167" t="s">
        <v>23</v>
      </c>
      <c r="F50" s="167">
        <v>1</v>
      </c>
      <c r="G50" s="114"/>
      <c r="H50" s="96">
        <f t="shared" si="2"/>
        <v>0</v>
      </c>
      <c r="K50" s="47"/>
    </row>
    <row r="51" spans="2:11" s="49" customFormat="1">
      <c r="B51" s="168">
        <f>+COUNT($B$40:B50)+1</f>
        <v>11</v>
      </c>
      <c r="C51" s="169"/>
      <c r="D51" s="170" t="s">
        <v>511</v>
      </c>
      <c r="E51" s="167" t="s">
        <v>23</v>
      </c>
      <c r="F51" s="167">
        <v>1</v>
      </c>
      <c r="G51" s="114"/>
      <c r="H51" s="96">
        <f t="shared" si="2"/>
        <v>0</v>
      </c>
      <c r="K51" s="47"/>
    </row>
    <row r="52" spans="2:11" s="49" customFormat="1">
      <c r="B52" s="168">
        <f>+COUNT($B$40:B51)+1</f>
        <v>12</v>
      </c>
      <c r="C52" s="169"/>
      <c r="D52" s="170" t="s">
        <v>512</v>
      </c>
      <c r="E52" s="167" t="s">
        <v>23</v>
      </c>
      <c r="F52" s="167">
        <v>1</v>
      </c>
      <c r="G52" s="114"/>
      <c r="H52" s="96">
        <f t="shared" si="2"/>
        <v>0</v>
      </c>
      <c r="K52" s="47"/>
    </row>
    <row r="53" spans="2:11" s="49" customFormat="1">
      <c r="B53" s="168">
        <f>+COUNT($B$40:B52)+1</f>
        <v>13</v>
      </c>
      <c r="C53" s="169"/>
      <c r="D53" s="170" t="s">
        <v>513</v>
      </c>
      <c r="E53" s="167" t="s">
        <v>23</v>
      </c>
      <c r="F53" s="167">
        <v>1</v>
      </c>
      <c r="G53" s="114"/>
      <c r="H53" s="96">
        <f t="shared" si="2"/>
        <v>0</v>
      </c>
      <c r="K53" s="47"/>
    </row>
    <row r="54" spans="2:11" s="49" customFormat="1">
      <c r="B54" s="168">
        <f>+COUNT($B$40:B53)+1</f>
        <v>14</v>
      </c>
      <c r="C54" s="169"/>
      <c r="D54" s="170" t="s">
        <v>514</v>
      </c>
      <c r="E54" s="167" t="s">
        <v>23</v>
      </c>
      <c r="F54" s="167">
        <v>1</v>
      </c>
      <c r="G54" s="114"/>
      <c r="H54" s="96">
        <f t="shared" si="2"/>
        <v>0</v>
      </c>
      <c r="K54" s="47"/>
    </row>
    <row r="55" spans="2:11" s="49" customFormat="1">
      <c r="B55" s="168">
        <f>+COUNT($B$40:B54)+1</f>
        <v>15</v>
      </c>
      <c r="C55" s="169"/>
      <c r="D55" s="170" t="s">
        <v>515</v>
      </c>
      <c r="E55" s="167" t="s">
        <v>23</v>
      </c>
      <c r="F55" s="167">
        <v>1</v>
      </c>
      <c r="G55" s="114"/>
      <c r="H55" s="96">
        <f t="shared" si="2"/>
        <v>0</v>
      </c>
      <c r="K55" s="47"/>
    </row>
    <row r="56" spans="2:11" s="49" customFormat="1">
      <c r="B56" s="168">
        <f>+COUNT($B$40:B55)+1</f>
        <v>16</v>
      </c>
      <c r="C56" s="169"/>
      <c r="D56" s="170" t="s">
        <v>516</v>
      </c>
      <c r="E56" s="167" t="s">
        <v>23</v>
      </c>
      <c r="F56" s="167">
        <v>1</v>
      </c>
      <c r="G56" s="114"/>
      <c r="H56" s="96">
        <f t="shared" si="2"/>
        <v>0</v>
      </c>
      <c r="K56" s="47"/>
    </row>
    <row r="57" spans="2:11" s="49" customFormat="1">
      <c r="B57" s="168">
        <f>+COUNT($B$40:B56)+1</f>
        <v>17</v>
      </c>
      <c r="C57" s="169"/>
      <c r="D57" s="170" t="s">
        <v>517</v>
      </c>
      <c r="E57" s="167" t="s">
        <v>23</v>
      </c>
      <c r="F57" s="167">
        <v>1</v>
      </c>
      <c r="G57" s="114"/>
      <c r="H57" s="96">
        <f t="shared" si="2"/>
        <v>0</v>
      </c>
      <c r="K57" s="47"/>
    </row>
    <row r="58" spans="2:11" s="49" customFormat="1" ht="47.25">
      <c r="B58" s="168">
        <f>+COUNT($B$40:B57)+1</f>
        <v>18</v>
      </c>
      <c r="C58" s="169"/>
      <c r="D58" s="170" t="s">
        <v>518</v>
      </c>
      <c r="E58" s="167"/>
      <c r="F58" s="167"/>
      <c r="G58" s="114"/>
      <c r="H58" s="96"/>
      <c r="K58" s="47"/>
    </row>
    <row r="59" spans="2:11" s="49" customFormat="1">
      <c r="B59" s="168"/>
      <c r="C59" s="169"/>
      <c r="D59" s="170" t="s">
        <v>519</v>
      </c>
      <c r="E59" s="167" t="s">
        <v>23</v>
      </c>
      <c r="F59" s="167">
        <v>1</v>
      </c>
      <c r="G59" s="114"/>
      <c r="H59" s="96">
        <f t="shared" si="2"/>
        <v>0</v>
      </c>
      <c r="K59" s="47"/>
    </row>
    <row r="60" spans="2:11" s="49" customFormat="1">
      <c r="B60" s="168"/>
      <c r="C60" s="169"/>
      <c r="D60" s="170" t="s">
        <v>520</v>
      </c>
      <c r="E60" s="167" t="s">
        <v>23</v>
      </c>
      <c r="F60" s="167">
        <v>1</v>
      </c>
      <c r="G60" s="114"/>
      <c r="H60" s="96">
        <f t="shared" si="2"/>
        <v>0</v>
      </c>
      <c r="K60" s="47"/>
    </row>
    <row r="61" spans="2:11" s="49" customFormat="1" ht="47.25">
      <c r="B61" s="168">
        <f>+COUNT($B$40:B60)+1</f>
        <v>19</v>
      </c>
      <c r="C61" s="169"/>
      <c r="D61" s="170" t="s">
        <v>521</v>
      </c>
      <c r="E61" s="167" t="s">
        <v>23</v>
      </c>
      <c r="F61" s="167">
        <v>1</v>
      </c>
      <c r="G61" s="114"/>
      <c r="H61" s="96">
        <f t="shared" si="2"/>
        <v>0</v>
      </c>
      <c r="K61" s="47"/>
    </row>
    <row r="62" spans="2:11" s="49" customFormat="1" ht="47.25">
      <c r="B62" s="168">
        <f>+COUNT($B$40:B61)+1</f>
        <v>20</v>
      </c>
      <c r="C62" s="169"/>
      <c r="D62" s="170" t="s">
        <v>522</v>
      </c>
      <c r="E62" s="167" t="s">
        <v>23</v>
      </c>
      <c r="F62" s="167">
        <v>1</v>
      </c>
      <c r="G62" s="114"/>
      <c r="H62" s="96">
        <f t="shared" si="2"/>
        <v>0</v>
      </c>
      <c r="K62" s="47"/>
    </row>
    <row r="63" spans="2:11" s="49" customFormat="1" ht="47.25">
      <c r="B63" s="168">
        <f>+COUNT($B$40:B62)+1</f>
        <v>21</v>
      </c>
      <c r="C63" s="169"/>
      <c r="D63" s="170" t="s">
        <v>523</v>
      </c>
      <c r="E63" s="167" t="s">
        <v>23</v>
      </c>
      <c r="F63" s="167">
        <v>1</v>
      </c>
      <c r="G63" s="114"/>
      <c r="H63" s="96">
        <f t="shared" si="2"/>
        <v>0</v>
      </c>
      <c r="K63" s="47"/>
    </row>
    <row r="64" spans="2:11" s="49" customFormat="1" ht="31.5">
      <c r="B64" s="168">
        <f>+COUNT($B$40:B63)+1</f>
        <v>22</v>
      </c>
      <c r="C64" s="169"/>
      <c r="D64" s="170" t="s">
        <v>524</v>
      </c>
      <c r="E64" s="167" t="s">
        <v>51</v>
      </c>
      <c r="F64" s="167">
        <v>5</v>
      </c>
      <c r="G64" s="114"/>
      <c r="H64" s="96">
        <f t="shared" si="2"/>
        <v>0</v>
      </c>
      <c r="K64" s="47"/>
    </row>
    <row r="65" spans="2:11" s="49" customFormat="1" ht="63">
      <c r="B65" s="168">
        <f>+COUNT($B$40:B64)+1</f>
        <v>23</v>
      </c>
      <c r="C65" s="169"/>
      <c r="D65" s="170" t="s">
        <v>525</v>
      </c>
      <c r="E65" s="167" t="s">
        <v>23</v>
      </c>
      <c r="F65" s="167">
        <v>2</v>
      </c>
      <c r="G65" s="114"/>
      <c r="H65" s="96">
        <f t="shared" si="2"/>
        <v>0</v>
      </c>
      <c r="K65" s="47"/>
    </row>
    <row r="66" spans="2:11" s="49" customFormat="1" ht="78.75">
      <c r="B66" s="168">
        <f>+COUNT($B$40:B65)+1</f>
        <v>24</v>
      </c>
      <c r="C66" s="169"/>
      <c r="D66" s="170" t="s">
        <v>526</v>
      </c>
      <c r="E66" s="167" t="s">
        <v>23</v>
      </c>
      <c r="F66" s="167">
        <v>2</v>
      </c>
      <c r="G66" s="114"/>
      <c r="H66" s="96">
        <f t="shared" si="2"/>
        <v>0</v>
      </c>
      <c r="K66" s="47"/>
    </row>
    <row r="67" spans="2:11" s="49" customFormat="1" ht="78.75">
      <c r="B67" s="168">
        <f>+COUNT($B$40:B66)+1</f>
        <v>25</v>
      </c>
      <c r="C67" s="169"/>
      <c r="D67" s="170" t="s">
        <v>527</v>
      </c>
      <c r="E67" s="167" t="s">
        <v>51</v>
      </c>
      <c r="F67" s="167">
        <v>60</v>
      </c>
      <c r="G67" s="114"/>
      <c r="H67" s="96">
        <f t="shared" si="2"/>
        <v>0</v>
      </c>
      <c r="K67" s="47"/>
    </row>
    <row r="68" spans="2:11" s="49" customFormat="1" ht="63">
      <c r="B68" s="168">
        <f>+COUNT($B$40:B67)+1</f>
        <v>26</v>
      </c>
      <c r="C68" s="169"/>
      <c r="D68" s="170" t="s">
        <v>530</v>
      </c>
      <c r="E68" s="167" t="s">
        <v>51</v>
      </c>
      <c r="F68" s="167">
        <v>60</v>
      </c>
      <c r="G68" s="114"/>
      <c r="H68" s="96">
        <f t="shared" si="2"/>
        <v>0</v>
      </c>
      <c r="K68" s="47"/>
    </row>
    <row r="69" spans="2:11" s="49" customFormat="1">
      <c r="B69" s="168">
        <f>+COUNT($B$40:B68)+1</f>
        <v>27</v>
      </c>
      <c r="C69" s="169"/>
      <c r="D69" s="170" t="s">
        <v>63</v>
      </c>
      <c r="E69" s="167" t="s">
        <v>23</v>
      </c>
      <c r="F69" s="167">
        <v>1</v>
      </c>
      <c r="G69" s="114"/>
      <c r="H69" s="96">
        <f t="shared" si="2"/>
        <v>0</v>
      </c>
      <c r="K69" s="47"/>
    </row>
    <row r="70" spans="2:11" s="49" customFormat="1" ht="31.5">
      <c r="B70" s="168">
        <f>+COUNT($B$40:B69)+1</f>
        <v>28</v>
      </c>
      <c r="C70" s="169"/>
      <c r="D70" s="170" t="s">
        <v>469</v>
      </c>
      <c r="E70" s="167" t="s">
        <v>382</v>
      </c>
      <c r="F70" s="167">
        <v>15</v>
      </c>
      <c r="G70" s="114"/>
      <c r="H70" s="96">
        <f t="shared" si="2"/>
        <v>0</v>
      </c>
      <c r="K70" s="47"/>
    </row>
    <row r="71" spans="2:11" s="49" customFormat="1" ht="63">
      <c r="B71" s="168">
        <f>+COUNT($B$40:B70)+1</f>
        <v>29</v>
      </c>
      <c r="C71" s="169"/>
      <c r="D71" s="170" t="s">
        <v>528</v>
      </c>
      <c r="E71" s="167" t="s">
        <v>23</v>
      </c>
      <c r="F71" s="167">
        <v>1</v>
      </c>
      <c r="G71" s="114"/>
      <c r="H71" s="96">
        <f t="shared" si="2"/>
        <v>0</v>
      </c>
      <c r="K71" s="47"/>
    </row>
    <row r="72" spans="2:11" s="49" customFormat="1" ht="63">
      <c r="B72" s="168">
        <f>+COUNT($B$40:B71)+1</f>
        <v>30</v>
      </c>
      <c r="C72" s="169"/>
      <c r="D72" s="170" t="s">
        <v>529</v>
      </c>
      <c r="E72" s="167" t="s">
        <v>23</v>
      </c>
      <c r="F72" s="167">
        <v>1</v>
      </c>
      <c r="G72" s="114"/>
      <c r="H72" s="96">
        <f t="shared" si="2"/>
        <v>0</v>
      </c>
      <c r="K72" s="47"/>
    </row>
    <row r="73" spans="2:11" s="49" customFormat="1" ht="15.75" customHeight="1">
      <c r="B73" s="101"/>
      <c r="C73" s="102"/>
      <c r="D73" s="103"/>
      <c r="E73" s="104"/>
      <c r="F73" s="105"/>
      <c r="G73" s="41"/>
      <c r="H73" s="106"/>
    </row>
    <row r="74" spans="2:11" s="49" customFormat="1" ht="16.5" thickBot="1">
      <c r="B74" s="107"/>
      <c r="C74" s="108"/>
      <c r="D74" s="108"/>
      <c r="E74" s="109"/>
      <c r="F74" s="109"/>
      <c r="G74" s="8" t="str">
        <f>C39&amp;" SKUPAJ:"</f>
        <v>STROJNA DELA SKUPAJ:</v>
      </c>
      <c r="H74" s="110">
        <f>SUM(H$41:H$72)</f>
        <v>0</v>
      </c>
    </row>
    <row r="75" spans="2:11" s="49" customFormat="1">
      <c r="B75" s="101"/>
      <c r="C75" s="102"/>
      <c r="D75" s="103"/>
      <c r="E75" s="104"/>
      <c r="F75" s="105"/>
      <c r="G75" s="41"/>
      <c r="H75" s="106"/>
    </row>
  </sheetData>
  <sheetProtection algorithmName="SHA-512" hashValue="iIQAv51kXLMbffh8jxTMB0DMCpuHSu17GSUbr1Q4cgHieD1cxlqFOZZ/4lnVGCX9jKxtMGQk4iuuBC8/4w3mmg==" saltValue="rS50Cch2QusrJkv1h8PXKA==" spinCount="100000" sheet="1" objects="1" scenarios="1"/>
  <mergeCells count="5">
    <mergeCell ref="B14:F14"/>
    <mergeCell ref="C16:D16"/>
    <mergeCell ref="C17:F17"/>
    <mergeCell ref="C39:D39"/>
    <mergeCell ref="C40:F40"/>
  </mergeCells>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45"/>
  <sheetViews>
    <sheetView view="pageBreakPreview" zoomScale="85" zoomScaleNormal="100" zoomScaleSheetLayoutView="85" workbookViewId="0">
      <selection activeCell="D6" sqref="D6"/>
    </sheetView>
  </sheetViews>
  <sheetFormatPr defaultRowHeight="14.25"/>
  <cols>
    <col min="1" max="1" width="9.140625" style="117"/>
    <col min="2" max="2" width="14.28515625" style="117" customWidth="1"/>
    <col min="3" max="3" width="9.7109375" style="117" bestFit="1" customWidth="1"/>
    <col min="4" max="4" width="69.140625" style="117" customWidth="1"/>
    <col min="5" max="5" width="9.140625" style="117"/>
    <col min="6" max="6" width="7.85546875" style="117" customWidth="1"/>
    <col min="7" max="7" width="12.7109375" style="117" customWidth="1"/>
    <col min="8" max="257" width="9.140625" style="117"/>
    <col min="258" max="258" width="10.42578125" style="117" customWidth="1"/>
    <col min="259" max="259" width="9.140625" style="117"/>
    <col min="260" max="260" width="44" style="117" customWidth="1"/>
    <col min="261" max="261" width="9.140625" style="117"/>
    <col min="262" max="262" width="7.85546875" style="117" customWidth="1"/>
    <col min="263" max="513" width="9.140625" style="117"/>
    <col min="514" max="514" width="10.42578125" style="117" customWidth="1"/>
    <col min="515" max="515" width="9.140625" style="117"/>
    <col min="516" max="516" width="44" style="117" customWidth="1"/>
    <col min="517" max="517" width="9.140625" style="117"/>
    <col min="518" max="518" width="7.85546875" style="117" customWidth="1"/>
    <col min="519" max="769" width="9.140625" style="117"/>
    <col min="770" max="770" width="10.42578125" style="117" customWidth="1"/>
    <col min="771" max="771" width="9.140625" style="117"/>
    <col min="772" max="772" width="44" style="117" customWidth="1"/>
    <col min="773" max="773" width="9.140625" style="117"/>
    <col min="774" max="774" width="7.85546875" style="117" customWidth="1"/>
    <col min="775" max="1025" width="9.140625" style="117"/>
    <col min="1026" max="1026" width="10.42578125" style="117" customWidth="1"/>
    <col min="1027" max="1027" width="9.140625" style="117"/>
    <col min="1028" max="1028" width="44" style="117" customWidth="1"/>
    <col min="1029" max="1029" width="9.140625" style="117"/>
    <col min="1030" max="1030" width="7.85546875" style="117" customWidth="1"/>
    <col min="1031" max="1281" width="9.140625" style="117"/>
    <col min="1282" max="1282" width="10.42578125" style="117" customWidth="1"/>
    <col min="1283" max="1283" width="9.140625" style="117"/>
    <col min="1284" max="1284" width="44" style="117" customWidth="1"/>
    <col min="1285" max="1285" width="9.140625" style="117"/>
    <col min="1286" max="1286" width="7.85546875" style="117" customWidth="1"/>
    <col min="1287" max="1537" width="9.140625" style="117"/>
    <col min="1538" max="1538" width="10.42578125" style="117" customWidth="1"/>
    <col min="1539" max="1539" width="9.140625" style="117"/>
    <col min="1540" max="1540" width="44" style="117" customWidth="1"/>
    <col min="1541" max="1541" width="9.140625" style="117"/>
    <col min="1542" max="1542" width="7.85546875" style="117" customWidth="1"/>
    <col min="1543" max="1793" width="9.140625" style="117"/>
    <col min="1794" max="1794" width="10.42578125" style="117" customWidth="1"/>
    <col min="1795" max="1795" width="9.140625" style="117"/>
    <col min="1796" max="1796" width="44" style="117" customWidth="1"/>
    <col min="1797" max="1797" width="9.140625" style="117"/>
    <col min="1798" max="1798" width="7.85546875" style="117" customWidth="1"/>
    <col min="1799" max="2049" width="9.140625" style="117"/>
    <col min="2050" max="2050" width="10.42578125" style="117" customWidth="1"/>
    <col min="2051" max="2051" width="9.140625" style="117"/>
    <col min="2052" max="2052" width="44" style="117" customWidth="1"/>
    <col min="2053" max="2053" width="9.140625" style="117"/>
    <col min="2054" max="2054" width="7.85546875" style="117" customWidth="1"/>
    <col min="2055" max="2305" width="9.140625" style="117"/>
    <col min="2306" max="2306" width="10.42578125" style="117" customWidth="1"/>
    <col min="2307" max="2307" width="9.140625" style="117"/>
    <col min="2308" max="2308" width="44" style="117" customWidth="1"/>
    <col min="2309" max="2309" width="9.140625" style="117"/>
    <col min="2310" max="2310" width="7.85546875" style="117" customWidth="1"/>
    <col min="2311" max="2561" width="9.140625" style="117"/>
    <col min="2562" max="2562" width="10.42578125" style="117" customWidth="1"/>
    <col min="2563" max="2563" width="9.140625" style="117"/>
    <col min="2564" max="2564" width="44" style="117" customWidth="1"/>
    <col min="2565" max="2565" width="9.140625" style="117"/>
    <col min="2566" max="2566" width="7.85546875" style="117" customWidth="1"/>
    <col min="2567" max="2817" width="9.140625" style="117"/>
    <col min="2818" max="2818" width="10.42578125" style="117" customWidth="1"/>
    <col min="2819" max="2819" width="9.140625" style="117"/>
    <col min="2820" max="2820" width="44" style="117" customWidth="1"/>
    <col min="2821" max="2821" width="9.140625" style="117"/>
    <col min="2822" max="2822" width="7.85546875" style="117" customWidth="1"/>
    <col min="2823" max="3073" width="9.140625" style="117"/>
    <col min="3074" max="3074" width="10.42578125" style="117" customWidth="1"/>
    <col min="3075" max="3075" width="9.140625" style="117"/>
    <col min="3076" max="3076" width="44" style="117" customWidth="1"/>
    <col min="3077" max="3077" width="9.140625" style="117"/>
    <col min="3078" max="3078" width="7.85546875" style="117" customWidth="1"/>
    <col min="3079" max="3329" width="9.140625" style="117"/>
    <col min="3330" max="3330" width="10.42578125" style="117" customWidth="1"/>
    <col min="3331" max="3331" width="9.140625" style="117"/>
    <col min="3332" max="3332" width="44" style="117" customWidth="1"/>
    <col min="3333" max="3333" width="9.140625" style="117"/>
    <col min="3334" max="3334" width="7.85546875" style="117" customWidth="1"/>
    <col min="3335" max="3585" width="9.140625" style="117"/>
    <col min="3586" max="3586" width="10.42578125" style="117" customWidth="1"/>
    <col min="3587" max="3587" width="9.140625" style="117"/>
    <col min="3588" max="3588" width="44" style="117" customWidth="1"/>
    <col min="3589" max="3589" width="9.140625" style="117"/>
    <col min="3590" max="3590" width="7.85546875" style="117" customWidth="1"/>
    <col min="3591" max="3841" width="9.140625" style="117"/>
    <col min="3842" max="3842" width="10.42578125" style="117" customWidth="1"/>
    <col min="3843" max="3843" width="9.140625" style="117"/>
    <col min="3844" max="3844" width="44" style="117" customWidth="1"/>
    <col min="3845" max="3845" width="9.140625" style="117"/>
    <col min="3846" max="3846" width="7.85546875" style="117" customWidth="1"/>
    <col min="3847" max="4097" width="9.140625" style="117"/>
    <col min="4098" max="4098" width="10.42578125" style="117" customWidth="1"/>
    <col min="4099" max="4099" width="9.140625" style="117"/>
    <col min="4100" max="4100" width="44" style="117" customWidth="1"/>
    <col min="4101" max="4101" width="9.140625" style="117"/>
    <col min="4102" max="4102" width="7.85546875" style="117" customWidth="1"/>
    <col min="4103" max="4353" width="9.140625" style="117"/>
    <col min="4354" max="4354" width="10.42578125" style="117" customWidth="1"/>
    <col min="4355" max="4355" width="9.140625" style="117"/>
    <col min="4356" max="4356" width="44" style="117" customWidth="1"/>
    <col min="4357" max="4357" width="9.140625" style="117"/>
    <col min="4358" max="4358" width="7.85546875" style="117" customWidth="1"/>
    <col min="4359" max="4609" width="9.140625" style="117"/>
    <col min="4610" max="4610" width="10.42578125" style="117" customWidth="1"/>
    <col min="4611" max="4611" width="9.140625" style="117"/>
    <col min="4612" max="4612" width="44" style="117" customWidth="1"/>
    <col min="4613" max="4613" width="9.140625" style="117"/>
    <col min="4614" max="4614" width="7.85546875" style="117" customWidth="1"/>
    <col min="4615" max="4865" width="9.140625" style="117"/>
    <col min="4866" max="4866" width="10.42578125" style="117" customWidth="1"/>
    <col min="4867" max="4867" width="9.140625" style="117"/>
    <col min="4868" max="4868" width="44" style="117" customWidth="1"/>
    <col min="4869" max="4869" width="9.140625" style="117"/>
    <col min="4870" max="4870" width="7.85546875" style="117" customWidth="1"/>
    <col min="4871" max="5121" width="9.140625" style="117"/>
    <col min="5122" max="5122" width="10.42578125" style="117" customWidth="1"/>
    <col min="5123" max="5123" width="9.140625" style="117"/>
    <col min="5124" max="5124" width="44" style="117" customWidth="1"/>
    <col min="5125" max="5125" width="9.140625" style="117"/>
    <col min="5126" max="5126" width="7.85546875" style="117" customWidth="1"/>
    <col min="5127" max="5377" width="9.140625" style="117"/>
    <col min="5378" max="5378" width="10.42578125" style="117" customWidth="1"/>
    <col min="5379" max="5379" width="9.140625" style="117"/>
    <col min="5380" max="5380" width="44" style="117" customWidth="1"/>
    <col min="5381" max="5381" width="9.140625" style="117"/>
    <col min="5382" max="5382" width="7.85546875" style="117" customWidth="1"/>
    <col min="5383" max="5633" width="9.140625" style="117"/>
    <col min="5634" max="5634" width="10.42578125" style="117" customWidth="1"/>
    <col min="5635" max="5635" width="9.140625" style="117"/>
    <col min="5636" max="5636" width="44" style="117" customWidth="1"/>
    <col min="5637" max="5637" width="9.140625" style="117"/>
    <col min="5638" max="5638" width="7.85546875" style="117" customWidth="1"/>
    <col min="5639" max="5889" width="9.140625" style="117"/>
    <col min="5890" max="5890" width="10.42578125" style="117" customWidth="1"/>
    <col min="5891" max="5891" width="9.140625" style="117"/>
    <col min="5892" max="5892" width="44" style="117" customWidth="1"/>
    <col min="5893" max="5893" width="9.140625" style="117"/>
    <col min="5894" max="5894" width="7.85546875" style="117" customWidth="1"/>
    <col min="5895" max="6145" width="9.140625" style="117"/>
    <col min="6146" max="6146" width="10.42578125" style="117" customWidth="1"/>
    <col min="6147" max="6147" width="9.140625" style="117"/>
    <col min="6148" max="6148" width="44" style="117" customWidth="1"/>
    <col min="6149" max="6149" width="9.140625" style="117"/>
    <col min="6150" max="6150" width="7.85546875" style="117" customWidth="1"/>
    <col min="6151" max="6401" width="9.140625" style="117"/>
    <col min="6402" max="6402" width="10.42578125" style="117" customWidth="1"/>
    <col min="6403" max="6403" width="9.140625" style="117"/>
    <col min="6404" max="6404" width="44" style="117" customWidth="1"/>
    <col min="6405" max="6405" width="9.140625" style="117"/>
    <col min="6406" max="6406" width="7.85546875" style="117" customWidth="1"/>
    <col min="6407" max="6657" width="9.140625" style="117"/>
    <col min="6658" max="6658" width="10.42578125" style="117" customWidth="1"/>
    <col min="6659" max="6659" width="9.140625" style="117"/>
    <col min="6660" max="6660" width="44" style="117" customWidth="1"/>
    <col min="6661" max="6661" width="9.140625" style="117"/>
    <col min="6662" max="6662" width="7.85546875" style="117" customWidth="1"/>
    <col min="6663" max="6913" width="9.140625" style="117"/>
    <col min="6914" max="6914" width="10.42578125" style="117" customWidth="1"/>
    <col min="6915" max="6915" width="9.140625" style="117"/>
    <col min="6916" max="6916" width="44" style="117" customWidth="1"/>
    <col min="6917" max="6917" width="9.140625" style="117"/>
    <col min="6918" max="6918" width="7.85546875" style="117" customWidth="1"/>
    <col min="6919" max="7169" width="9.140625" style="117"/>
    <col min="7170" max="7170" width="10.42578125" style="117" customWidth="1"/>
    <col min="7171" max="7171" width="9.140625" style="117"/>
    <col min="7172" max="7172" width="44" style="117" customWidth="1"/>
    <col min="7173" max="7173" width="9.140625" style="117"/>
    <col min="7174" max="7174" width="7.85546875" style="117" customWidth="1"/>
    <col min="7175" max="7425" width="9.140625" style="117"/>
    <col min="7426" max="7426" width="10.42578125" style="117" customWidth="1"/>
    <col min="7427" max="7427" width="9.140625" style="117"/>
    <col min="7428" max="7428" width="44" style="117" customWidth="1"/>
    <col min="7429" max="7429" width="9.140625" style="117"/>
    <col min="7430" max="7430" width="7.85546875" style="117" customWidth="1"/>
    <col min="7431" max="7681" width="9.140625" style="117"/>
    <col min="7682" max="7682" width="10.42578125" style="117" customWidth="1"/>
    <col min="7683" max="7683" width="9.140625" style="117"/>
    <col min="7684" max="7684" width="44" style="117" customWidth="1"/>
    <col min="7685" max="7685" width="9.140625" style="117"/>
    <col min="7686" max="7686" width="7.85546875" style="117" customWidth="1"/>
    <col min="7687" max="7937" width="9.140625" style="117"/>
    <col min="7938" max="7938" width="10.42578125" style="117" customWidth="1"/>
    <col min="7939" max="7939" width="9.140625" style="117"/>
    <col min="7940" max="7940" width="44" style="117" customWidth="1"/>
    <col min="7941" max="7941" width="9.140625" style="117"/>
    <col min="7942" max="7942" width="7.85546875" style="117" customWidth="1"/>
    <col min="7943" max="8193" width="9.140625" style="117"/>
    <col min="8194" max="8194" width="10.42578125" style="117" customWidth="1"/>
    <col min="8195" max="8195" width="9.140625" style="117"/>
    <col min="8196" max="8196" width="44" style="117" customWidth="1"/>
    <col min="8197" max="8197" width="9.140625" style="117"/>
    <col min="8198" max="8198" width="7.85546875" style="117" customWidth="1"/>
    <col min="8199" max="8449" width="9.140625" style="117"/>
    <col min="8450" max="8450" width="10.42578125" style="117" customWidth="1"/>
    <col min="8451" max="8451" width="9.140625" style="117"/>
    <col min="8452" max="8452" width="44" style="117" customWidth="1"/>
    <col min="8453" max="8453" width="9.140625" style="117"/>
    <col min="8454" max="8454" width="7.85546875" style="117" customWidth="1"/>
    <col min="8455" max="8705" width="9.140625" style="117"/>
    <col min="8706" max="8706" width="10.42578125" style="117" customWidth="1"/>
    <col min="8707" max="8707" width="9.140625" style="117"/>
    <col min="8708" max="8708" width="44" style="117" customWidth="1"/>
    <col min="8709" max="8709" width="9.140625" style="117"/>
    <col min="8710" max="8710" width="7.85546875" style="117" customWidth="1"/>
    <col min="8711" max="8961" width="9.140625" style="117"/>
    <col min="8962" max="8962" width="10.42578125" style="117" customWidth="1"/>
    <col min="8963" max="8963" width="9.140625" style="117"/>
    <col min="8964" max="8964" width="44" style="117" customWidth="1"/>
    <col min="8965" max="8965" width="9.140625" style="117"/>
    <col min="8966" max="8966" width="7.85546875" style="117" customWidth="1"/>
    <col min="8967" max="9217" width="9.140625" style="117"/>
    <col min="9218" max="9218" width="10.42578125" style="117" customWidth="1"/>
    <col min="9219" max="9219" width="9.140625" style="117"/>
    <col min="9220" max="9220" width="44" style="117" customWidth="1"/>
    <col min="9221" max="9221" width="9.140625" style="117"/>
    <col min="9222" max="9222" width="7.85546875" style="117" customWidth="1"/>
    <col min="9223" max="9473" width="9.140625" style="117"/>
    <col min="9474" max="9474" width="10.42578125" style="117" customWidth="1"/>
    <col min="9475" max="9475" width="9.140625" style="117"/>
    <col min="9476" max="9476" width="44" style="117" customWidth="1"/>
    <col min="9477" max="9477" width="9.140625" style="117"/>
    <col min="9478" max="9478" width="7.85546875" style="117" customWidth="1"/>
    <col min="9479" max="9729" width="9.140625" style="117"/>
    <col min="9730" max="9730" width="10.42578125" style="117" customWidth="1"/>
    <col min="9731" max="9731" width="9.140625" style="117"/>
    <col min="9732" max="9732" width="44" style="117" customWidth="1"/>
    <col min="9733" max="9733" width="9.140625" style="117"/>
    <col min="9734" max="9734" width="7.85546875" style="117" customWidth="1"/>
    <col min="9735" max="9985" width="9.140625" style="117"/>
    <col min="9986" max="9986" width="10.42578125" style="117" customWidth="1"/>
    <col min="9987" max="9987" width="9.140625" style="117"/>
    <col min="9988" max="9988" width="44" style="117" customWidth="1"/>
    <col min="9989" max="9989" width="9.140625" style="117"/>
    <col min="9990" max="9990" width="7.85546875" style="117" customWidth="1"/>
    <col min="9991" max="10241" width="9.140625" style="117"/>
    <col min="10242" max="10242" width="10.42578125" style="117" customWidth="1"/>
    <col min="10243" max="10243" width="9.140625" style="117"/>
    <col min="10244" max="10244" width="44" style="117" customWidth="1"/>
    <col min="10245" max="10245" width="9.140625" style="117"/>
    <col min="10246" max="10246" width="7.85546875" style="117" customWidth="1"/>
    <col min="10247" max="10497" width="9.140625" style="117"/>
    <col min="10498" max="10498" width="10.42578125" style="117" customWidth="1"/>
    <col min="10499" max="10499" width="9.140625" style="117"/>
    <col min="10500" max="10500" width="44" style="117" customWidth="1"/>
    <col min="10501" max="10501" width="9.140625" style="117"/>
    <col min="10502" max="10502" width="7.85546875" style="117" customWidth="1"/>
    <col min="10503" max="10753" width="9.140625" style="117"/>
    <col min="10754" max="10754" width="10.42578125" style="117" customWidth="1"/>
    <col min="10755" max="10755" width="9.140625" style="117"/>
    <col min="10756" max="10756" width="44" style="117" customWidth="1"/>
    <col min="10757" max="10757" width="9.140625" style="117"/>
    <col min="10758" max="10758" width="7.85546875" style="117" customWidth="1"/>
    <col min="10759" max="11009" width="9.140625" style="117"/>
    <col min="11010" max="11010" width="10.42578125" style="117" customWidth="1"/>
    <col min="11011" max="11011" width="9.140625" style="117"/>
    <col min="11012" max="11012" width="44" style="117" customWidth="1"/>
    <col min="11013" max="11013" width="9.140625" style="117"/>
    <col min="11014" max="11014" width="7.85546875" style="117" customWidth="1"/>
    <col min="11015" max="11265" width="9.140625" style="117"/>
    <col min="11266" max="11266" width="10.42578125" style="117" customWidth="1"/>
    <col min="11267" max="11267" width="9.140625" style="117"/>
    <col min="11268" max="11268" width="44" style="117" customWidth="1"/>
    <col min="11269" max="11269" width="9.140625" style="117"/>
    <col min="11270" max="11270" width="7.85546875" style="117" customWidth="1"/>
    <col min="11271" max="11521" width="9.140625" style="117"/>
    <col min="11522" max="11522" width="10.42578125" style="117" customWidth="1"/>
    <col min="11523" max="11523" width="9.140625" style="117"/>
    <col min="11524" max="11524" width="44" style="117" customWidth="1"/>
    <col min="11525" max="11525" width="9.140625" style="117"/>
    <col min="11526" max="11526" width="7.85546875" style="117" customWidth="1"/>
    <col min="11527" max="11777" width="9.140625" style="117"/>
    <col min="11778" max="11778" width="10.42578125" style="117" customWidth="1"/>
    <col min="11779" max="11779" width="9.140625" style="117"/>
    <col min="11780" max="11780" width="44" style="117" customWidth="1"/>
    <col min="11781" max="11781" width="9.140625" style="117"/>
    <col min="11782" max="11782" width="7.85546875" style="117" customWidth="1"/>
    <col min="11783" max="12033" width="9.140625" style="117"/>
    <col min="12034" max="12034" width="10.42578125" style="117" customWidth="1"/>
    <col min="12035" max="12035" width="9.140625" style="117"/>
    <col min="12036" max="12036" width="44" style="117" customWidth="1"/>
    <col min="12037" max="12037" width="9.140625" style="117"/>
    <col min="12038" max="12038" width="7.85546875" style="117" customWidth="1"/>
    <col min="12039" max="12289" width="9.140625" style="117"/>
    <col min="12290" max="12290" width="10.42578125" style="117" customWidth="1"/>
    <col min="12291" max="12291" width="9.140625" style="117"/>
    <col min="12292" max="12292" width="44" style="117" customWidth="1"/>
    <col min="12293" max="12293" width="9.140625" style="117"/>
    <col min="12294" max="12294" width="7.85546875" style="117" customWidth="1"/>
    <col min="12295" max="12545" width="9.140625" style="117"/>
    <col min="12546" max="12546" width="10.42578125" style="117" customWidth="1"/>
    <col min="12547" max="12547" width="9.140625" style="117"/>
    <col min="12548" max="12548" width="44" style="117" customWidth="1"/>
    <col min="12549" max="12549" width="9.140625" style="117"/>
    <col min="12550" max="12550" width="7.85546875" style="117" customWidth="1"/>
    <col min="12551" max="12801" width="9.140625" style="117"/>
    <col min="12802" max="12802" width="10.42578125" style="117" customWidth="1"/>
    <col min="12803" max="12803" width="9.140625" style="117"/>
    <col min="12804" max="12804" width="44" style="117" customWidth="1"/>
    <col min="12805" max="12805" width="9.140625" style="117"/>
    <col min="12806" max="12806" width="7.85546875" style="117" customWidth="1"/>
    <col min="12807" max="13057" width="9.140625" style="117"/>
    <col min="13058" max="13058" width="10.42578125" style="117" customWidth="1"/>
    <col min="13059" max="13059" width="9.140625" style="117"/>
    <col min="13060" max="13060" width="44" style="117" customWidth="1"/>
    <col min="13061" max="13061" width="9.140625" style="117"/>
    <col min="13062" max="13062" width="7.85546875" style="117" customWidth="1"/>
    <col min="13063" max="13313" width="9.140625" style="117"/>
    <col min="13314" max="13314" width="10.42578125" style="117" customWidth="1"/>
    <col min="13315" max="13315" width="9.140625" style="117"/>
    <col min="13316" max="13316" width="44" style="117" customWidth="1"/>
    <col min="13317" max="13317" width="9.140625" style="117"/>
    <col min="13318" max="13318" width="7.85546875" style="117" customWidth="1"/>
    <col min="13319" max="13569" width="9.140625" style="117"/>
    <col min="13570" max="13570" width="10.42578125" style="117" customWidth="1"/>
    <col min="13571" max="13571" width="9.140625" style="117"/>
    <col min="13572" max="13572" width="44" style="117" customWidth="1"/>
    <col min="13573" max="13573" width="9.140625" style="117"/>
    <col min="13574" max="13574" width="7.85546875" style="117" customWidth="1"/>
    <col min="13575" max="13825" width="9.140625" style="117"/>
    <col min="13826" max="13826" width="10.42578125" style="117" customWidth="1"/>
    <col min="13827" max="13827" width="9.140625" style="117"/>
    <col min="13828" max="13828" width="44" style="117" customWidth="1"/>
    <col min="13829" max="13829" width="9.140625" style="117"/>
    <col min="13830" max="13830" width="7.85546875" style="117" customWidth="1"/>
    <col min="13831" max="14081" width="9.140625" style="117"/>
    <col min="14082" max="14082" width="10.42578125" style="117" customWidth="1"/>
    <col min="14083" max="14083" width="9.140625" style="117"/>
    <col min="14084" max="14084" width="44" style="117" customWidth="1"/>
    <col min="14085" max="14085" width="9.140625" style="117"/>
    <col min="14086" max="14086" width="7.85546875" style="117" customWidth="1"/>
    <col min="14087" max="14337" width="9.140625" style="117"/>
    <col min="14338" max="14338" width="10.42578125" style="117" customWidth="1"/>
    <col min="14339" max="14339" width="9.140625" style="117"/>
    <col min="14340" max="14340" width="44" style="117" customWidth="1"/>
    <col min="14341" max="14341" width="9.140625" style="117"/>
    <col min="14342" max="14342" width="7.85546875" style="117" customWidth="1"/>
    <col min="14343" max="14593" width="9.140625" style="117"/>
    <col min="14594" max="14594" width="10.42578125" style="117" customWidth="1"/>
    <col min="14595" max="14595" width="9.140625" style="117"/>
    <col min="14596" max="14596" width="44" style="117" customWidth="1"/>
    <col min="14597" max="14597" width="9.140625" style="117"/>
    <col min="14598" max="14598" width="7.85546875" style="117" customWidth="1"/>
    <col min="14599" max="14849" width="9.140625" style="117"/>
    <col min="14850" max="14850" width="10.42578125" style="117" customWidth="1"/>
    <col min="14851" max="14851" width="9.140625" style="117"/>
    <col min="14852" max="14852" width="44" style="117" customWidth="1"/>
    <col min="14853" max="14853" width="9.140625" style="117"/>
    <col min="14854" max="14854" width="7.85546875" style="117" customWidth="1"/>
    <col min="14855" max="15105" width="9.140625" style="117"/>
    <col min="15106" max="15106" width="10.42578125" style="117" customWidth="1"/>
    <col min="15107" max="15107" width="9.140625" style="117"/>
    <col min="15108" max="15108" width="44" style="117" customWidth="1"/>
    <col min="15109" max="15109" width="9.140625" style="117"/>
    <col min="15110" max="15110" width="7.85546875" style="117" customWidth="1"/>
    <col min="15111" max="15361" width="9.140625" style="117"/>
    <col min="15362" max="15362" width="10.42578125" style="117" customWidth="1"/>
    <col min="15363" max="15363" width="9.140625" style="117"/>
    <col min="15364" max="15364" width="44" style="117" customWidth="1"/>
    <col min="15365" max="15365" width="9.140625" style="117"/>
    <col min="15366" max="15366" width="7.85546875" style="117" customWidth="1"/>
    <col min="15367" max="15617" width="9.140625" style="117"/>
    <col min="15618" max="15618" width="10.42578125" style="117" customWidth="1"/>
    <col min="15619" max="15619" width="9.140625" style="117"/>
    <col min="15620" max="15620" width="44" style="117" customWidth="1"/>
    <col min="15621" max="15621" width="9.140625" style="117"/>
    <col min="15622" max="15622" width="7.85546875" style="117" customWidth="1"/>
    <col min="15623" max="15873" width="9.140625" style="117"/>
    <col min="15874" max="15874" width="10.42578125" style="117" customWidth="1"/>
    <col min="15875" max="15875" width="9.140625" style="117"/>
    <col min="15876" max="15876" width="44" style="117" customWidth="1"/>
    <col min="15877" max="15877" width="9.140625" style="117"/>
    <col min="15878" max="15878" width="7.85546875" style="117" customWidth="1"/>
    <col min="15879" max="16129" width="9.140625" style="117"/>
    <col min="16130" max="16130" width="10.42578125" style="117" customWidth="1"/>
    <col min="16131" max="16131" width="9.140625" style="117"/>
    <col min="16132" max="16132" width="44" style="117" customWidth="1"/>
    <col min="16133" max="16133" width="9.140625" style="117"/>
    <col min="16134" max="16134" width="7.85546875" style="117" customWidth="1"/>
    <col min="16135" max="16384" width="9.140625" style="117"/>
  </cols>
  <sheetData>
    <row r="2" spans="2:9" ht="18">
      <c r="B2" s="115" t="s">
        <v>15</v>
      </c>
      <c r="C2" s="116"/>
    </row>
    <row r="4" spans="2:9" ht="57">
      <c r="B4" s="118" t="s">
        <v>16</v>
      </c>
      <c r="D4" s="40" t="s">
        <v>17</v>
      </c>
    </row>
    <row r="6" spans="2:9" ht="57">
      <c r="B6" s="118" t="s">
        <v>18</v>
      </c>
      <c r="D6" s="119" t="s">
        <v>27</v>
      </c>
      <c r="G6" s="120"/>
    </row>
    <row r="7" spans="2:9">
      <c r="G7" s="120"/>
    </row>
    <row r="8" spans="2:9" ht="28.5">
      <c r="B8" s="118" t="s">
        <v>19</v>
      </c>
      <c r="D8" s="40" t="s">
        <v>28</v>
      </c>
      <c r="G8" s="120"/>
    </row>
    <row r="9" spans="2:9" ht="57">
      <c r="B9" s="118"/>
      <c r="D9" s="40" t="s">
        <v>20</v>
      </c>
      <c r="G9" s="120"/>
    </row>
    <row r="10" spans="2:9" ht="15">
      <c r="B10" s="118"/>
      <c r="D10" s="40"/>
      <c r="G10" s="120"/>
    </row>
    <row r="11" spans="2:9" ht="15">
      <c r="B11" s="118" t="s">
        <v>21</v>
      </c>
      <c r="C11" s="121" t="s">
        <v>572</v>
      </c>
      <c r="D11" s="122"/>
      <c r="E11" s="122"/>
      <c r="F11" s="122"/>
      <c r="G11" s="122"/>
    </row>
    <row r="12" spans="2:9" ht="15">
      <c r="B12" s="118"/>
      <c r="C12" s="121" t="s">
        <v>573</v>
      </c>
      <c r="D12" s="123"/>
      <c r="E12" s="123"/>
      <c r="F12" s="123"/>
      <c r="G12" s="123"/>
    </row>
    <row r="13" spans="2:9" ht="99.75" customHeight="1">
      <c r="B13" s="97">
        <v>23</v>
      </c>
      <c r="C13" s="100">
        <v>13111</v>
      </c>
      <c r="D13" s="99" t="s">
        <v>91</v>
      </c>
      <c r="E13" s="56" t="s">
        <v>72</v>
      </c>
      <c r="F13" s="56">
        <v>1</v>
      </c>
      <c r="G13" s="56">
        <v>39000</v>
      </c>
      <c r="I13" s="124"/>
    </row>
    <row r="14" spans="2:9" ht="100.5">
      <c r="B14" s="118"/>
      <c r="D14" s="44" t="s">
        <v>546</v>
      </c>
    </row>
    <row r="15" spans="2:9" ht="15">
      <c r="B15" s="118"/>
      <c r="D15" s="125"/>
    </row>
    <row r="16" spans="2:9" ht="85.5">
      <c r="B16" s="118" t="s">
        <v>29</v>
      </c>
      <c r="D16" s="40" t="s">
        <v>22</v>
      </c>
    </row>
    <row r="20" spans="2:7" ht="15">
      <c r="B20" s="126" t="s">
        <v>30</v>
      </c>
    </row>
    <row r="21" spans="2:7" ht="8.25" customHeight="1">
      <c r="B21" s="126"/>
      <c r="C21" s="127"/>
    </row>
    <row r="22" spans="2:7" ht="18.75" customHeight="1">
      <c r="B22" s="128">
        <v>1</v>
      </c>
      <c r="C22" s="174" t="s">
        <v>73</v>
      </c>
      <c r="D22" s="174"/>
      <c r="E22" s="174"/>
      <c r="F22" s="174"/>
      <c r="G22" s="174"/>
    </row>
    <row r="23" spans="2:7" ht="20.25" customHeight="1">
      <c r="B23" s="128">
        <v>2</v>
      </c>
      <c r="C23" s="174" t="s">
        <v>74</v>
      </c>
      <c r="D23" s="174"/>
      <c r="E23" s="174"/>
      <c r="F23" s="174"/>
      <c r="G23" s="174"/>
    </row>
    <row r="24" spans="2:7" ht="19.5" customHeight="1">
      <c r="B24" s="128">
        <v>3</v>
      </c>
      <c r="C24" s="174" t="s">
        <v>75</v>
      </c>
      <c r="D24" s="174"/>
      <c r="E24" s="174"/>
      <c r="F24" s="174"/>
      <c r="G24" s="174"/>
    </row>
    <row r="25" spans="2:7" ht="30.75" customHeight="1">
      <c r="B25" s="128">
        <v>4</v>
      </c>
      <c r="C25" s="174" t="s">
        <v>31</v>
      </c>
      <c r="D25" s="174"/>
      <c r="E25" s="174"/>
      <c r="F25" s="174"/>
      <c r="G25" s="174"/>
    </row>
    <row r="26" spans="2:7" ht="33" customHeight="1">
      <c r="B26" s="128">
        <v>5</v>
      </c>
      <c r="C26" s="174" t="s">
        <v>32</v>
      </c>
      <c r="D26" s="174"/>
      <c r="E26" s="174"/>
      <c r="F26" s="174"/>
      <c r="G26" s="174"/>
    </row>
    <row r="27" spans="2:7" ht="30" customHeight="1">
      <c r="B27" s="128">
        <v>6</v>
      </c>
      <c r="C27" s="174" t="s">
        <v>57</v>
      </c>
      <c r="D27" s="174"/>
      <c r="E27" s="174"/>
      <c r="F27" s="174"/>
      <c r="G27" s="174"/>
    </row>
    <row r="28" spans="2:7" ht="31.5" customHeight="1">
      <c r="B28" s="128">
        <v>7</v>
      </c>
      <c r="C28" s="173" t="s">
        <v>56</v>
      </c>
      <c r="D28" s="173"/>
      <c r="E28" s="173"/>
      <c r="F28" s="173"/>
      <c r="G28" s="173"/>
    </row>
    <row r="29" spans="2:7">
      <c r="B29" s="128">
        <v>8</v>
      </c>
      <c r="C29" s="173" t="s">
        <v>33</v>
      </c>
      <c r="D29" s="173"/>
      <c r="E29" s="173"/>
      <c r="F29" s="173"/>
      <c r="G29" s="173"/>
    </row>
    <row r="30" spans="2:7">
      <c r="B30" s="128"/>
      <c r="C30" s="174" t="s">
        <v>58</v>
      </c>
      <c r="D30" s="174"/>
      <c r="E30" s="174"/>
      <c r="F30" s="174"/>
      <c r="G30" s="174"/>
    </row>
    <row r="31" spans="2:7" ht="30.75" customHeight="1">
      <c r="B31" s="128"/>
      <c r="C31" s="174" t="s">
        <v>34</v>
      </c>
      <c r="D31" s="174"/>
      <c r="E31" s="174"/>
      <c r="F31" s="174"/>
      <c r="G31" s="174"/>
    </row>
    <row r="32" spans="2:7" ht="32.25" customHeight="1">
      <c r="B32" s="128"/>
      <c r="C32" s="174" t="s">
        <v>35</v>
      </c>
      <c r="D32" s="174"/>
      <c r="E32" s="174"/>
      <c r="F32" s="174"/>
      <c r="G32" s="174"/>
    </row>
    <row r="33" spans="2:7" ht="28.5" customHeight="1">
      <c r="B33" s="128"/>
      <c r="C33" s="174" t="s">
        <v>36</v>
      </c>
      <c r="D33" s="174"/>
      <c r="E33" s="174"/>
      <c r="F33" s="174"/>
      <c r="G33" s="174"/>
    </row>
    <row r="34" spans="2:7" ht="29.25" customHeight="1">
      <c r="B34" s="128"/>
      <c r="C34" s="174" t="s">
        <v>37</v>
      </c>
      <c r="D34" s="174"/>
      <c r="E34" s="174"/>
      <c r="F34" s="174"/>
      <c r="G34" s="174"/>
    </row>
    <row r="35" spans="2:7" ht="36" customHeight="1">
      <c r="B35" s="128"/>
      <c r="C35" s="174" t="s">
        <v>38</v>
      </c>
      <c r="D35" s="174"/>
      <c r="E35" s="174"/>
      <c r="F35" s="174"/>
      <c r="G35" s="174"/>
    </row>
    <row r="36" spans="2:7" ht="33" customHeight="1">
      <c r="B36" s="128"/>
      <c r="C36" s="174" t="s">
        <v>39</v>
      </c>
      <c r="D36" s="174"/>
      <c r="E36" s="174"/>
      <c r="F36" s="174"/>
      <c r="G36" s="174"/>
    </row>
    <row r="37" spans="2:7" ht="28.5" customHeight="1">
      <c r="B37" s="128"/>
      <c r="C37" s="174" t="s">
        <v>40</v>
      </c>
      <c r="D37" s="174"/>
      <c r="E37" s="174"/>
      <c r="F37" s="174"/>
      <c r="G37" s="174"/>
    </row>
    <row r="38" spans="2:7" ht="29.25" customHeight="1">
      <c r="B38" s="128"/>
      <c r="C38" s="174" t="s">
        <v>41</v>
      </c>
      <c r="D38" s="174"/>
      <c r="E38" s="174"/>
      <c r="F38" s="174"/>
      <c r="G38" s="174"/>
    </row>
    <row r="39" spans="2:7">
      <c r="B39" s="128"/>
      <c r="C39" s="174" t="s">
        <v>42</v>
      </c>
      <c r="D39" s="174"/>
      <c r="E39" s="174"/>
      <c r="F39" s="174"/>
      <c r="G39" s="174"/>
    </row>
    <row r="40" spans="2:7">
      <c r="B40" s="128"/>
      <c r="C40" s="174" t="s">
        <v>43</v>
      </c>
      <c r="D40" s="174"/>
      <c r="E40" s="174"/>
      <c r="F40" s="174"/>
      <c r="G40" s="174"/>
    </row>
    <row r="41" spans="2:7">
      <c r="B41" s="128"/>
      <c r="C41" s="174" t="s">
        <v>44</v>
      </c>
      <c r="D41" s="174"/>
      <c r="E41" s="174"/>
      <c r="F41" s="174"/>
      <c r="G41" s="174"/>
    </row>
    <row r="42" spans="2:7">
      <c r="B42" s="128">
        <v>9</v>
      </c>
      <c r="C42" s="174" t="s">
        <v>45</v>
      </c>
      <c r="D42" s="174"/>
      <c r="E42" s="174"/>
      <c r="F42" s="174"/>
      <c r="G42" s="174"/>
    </row>
    <row r="43" spans="2:7">
      <c r="B43" s="128">
        <v>10</v>
      </c>
      <c r="C43" s="174" t="s">
        <v>59</v>
      </c>
      <c r="D43" s="174"/>
      <c r="E43" s="174"/>
      <c r="F43" s="174"/>
      <c r="G43" s="174"/>
    </row>
    <row r="44" spans="2:7">
      <c r="B44" s="128">
        <v>11</v>
      </c>
      <c r="C44" s="174" t="s">
        <v>60</v>
      </c>
      <c r="D44" s="174"/>
      <c r="E44" s="174"/>
      <c r="F44" s="174"/>
      <c r="G44" s="174"/>
    </row>
    <row r="45" spans="2:7" ht="49.5" customHeight="1">
      <c r="B45" s="128">
        <v>12</v>
      </c>
      <c r="C45" s="174" t="s">
        <v>76</v>
      </c>
      <c r="D45" s="174"/>
      <c r="E45" s="174"/>
      <c r="F45" s="174"/>
      <c r="G45" s="174"/>
    </row>
  </sheetData>
  <sheetProtection algorithmName="SHA-512" hashValue="hspNOHBZqPcazRGaf1O3VKy4Rqg3rj8Y9iOPc+HI1OI8iPUqai0IwZSAb6DzJCx/wCnY+mGDkY20jB1uu/eiwg==" saltValue="bGAv89oF6fhXo0bC425DBg==" spinCount="100000" sheet="1" objects="1" scenarios="1"/>
  <mergeCells count="24">
    <mergeCell ref="C45:G45"/>
    <mergeCell ref="C43:G43"/>
    <mergeCell ref="C44:G44"/>
    <mergeCell ref="C39:G39"/>
    <mergeCell ref="C40:G40"/>
    <mergeCell ref="C41:G41"/>
    <mergeCell ref="C42:G42"/>
    <mergeCell ref="C38:G38"/>
    <mergeCell ref="C30:G30"/>
    <mergeCell ref="C31:G31"/>
    <mergeCell ref="C32:G32"/>
    <mergeCell ref="C33:G33"/>
    <mergeCell ref="C35:G35"/>
    <mergeCell ref="C36:G36"/>
    <mergeCell ref="C37:G37"/>
    <mergeCell ref="C34:G34"/>
    <mergeCell ref="C29:G29"/>
    <mergeCell ref="C22:G22"/>
    <mergeCell ref="C23:G23"/>
    <mergeCell ref="C24:G24"/>
    <mergeCell ref="C25:G25"/>
    <mergeCell ref="C26:G26"/>
    <mergeCell ref="C27:G27"/>
    <mergeCell ref="C28:G28"/>
  </mergeCells>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rowBreaks count="1" manualBreakCount="1">
    <brk id="19"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5B0B2-4BBB-4455-B73B-87A391BD28BF}">
  <sheetPr>
    <tabColor rgb="FF00339C"/>
  </sheetPr>
  <dimension ref="B1:K176"/>
  <sheetViews>
    <sheetView view="pageBreakPreview" zoomScaleNormal="100" zoomScaleSheetLayoutView="100" workbookViewId="0">
      <selection activeCell="E11" sqref="E11"/>
    </sheetView>
  </sheetViews>
  <sheetFormatPr defaultColWidth="9.140625" defaultRowHeight="15.75"/>
  <cols>
    <col min="1" max="1" width="9.140625" style="50"/>
    <col min="2" max="3" width="10.7109375" style="52" customWidth="1"/>
    <col min="4" max="4" width="47.7109375" style="164" customWidth="1"/>
    <col min="5" max="5" width="14.7109375" style="47" customWidth="1"/>
    <col min="6" max="6" width="12.7109375" style="47" customWidth="1"/>
    <col min="7" max="7" width="15.7109375" style="1" customWidth="1"/>
    <col min="8" max="8" width="15.7109375" style="48" customWidth="1"/>
    <col min="9" max="9" width="11.5703125" style="49" bestFit="1" customWidth="1"/>
    <col min="10" max="10" width="10.140625" style="50" bestFit="1" customWidth="1"/>
    <col min="11" max="12" width="9.140625" style="50"/>
    <col min="13" max="13" width="9.140625" style="50" customWidth="1"/>
    <col min="14" max="16384" width="9.140625" style="50"/>
  </cols>
  <sheetData>
    <row r="1" spans="2:10">
      <c r="B1" s="45" t="s">
        <v>47</v>
      </c>
      <c r="C1" s="46" t="str">
        <f ca="1">MID(CELL("filename",A1),FIND("]",CELL("filename",A1))+1,255)</f>
        <v>CESTA</v>
      </c>
    </row>
    <row r="3" spans="2:10">
      <c r="B3" s="51" t="s">
        <v>14</v>
      </c>
    </row>
    <row r="4" spans="2:10">
      <c r="B4" s="53" t="str">
        <f ca="1">"REKAPITULACIJA "&amp;C1</f>
        <v>REKAPITULACIJA CESTA</v>
      </c>
      <c r="C4" s="54"/>
      <c r="D4" s="54"/>
      <c r="E4" s="55"/>
      <c r="F4" s="55"/>
      <c r="G4" s="2"/>
      <c r="H4" s="56"/>
      <c r="I4" s="57"/>
    </row>
    <row r="5" spans="2:10">
      <c r="B5" s="58"/>
      <c r="C5" s="59"/>
      <c r="D5" s="60"/>
      <c r="H5" s="61"/>
      <c r="I5" s="62"/>
      <c r="J5" s="63"/>
    </row>
    <row r="6" spans="2:10">
      <c r="B6" s="64" t="s">
        <v>48</v>
      </c>
      <c r="D6" s="65" t="str">
        <f>VLOOKUP(B6,$B$22:$H$9934,2,FALSE)</f>
        <v>PREDDELA</v>
      </c>
      <c r="E6" s="66"/>
      <c r="F6" s="48"/>
      <c r="H6" s="67">
        <f>VLOOKUP($D6&amp;" SKUPAJ:",$G$22:H$9998,2,FALSE)</f>
        <v>39000</v>
      </c>
      <c r="I6" s="68"/>
      <c r="J6" s="69"/>
    </row>
    <row r="7" spans="2:10">
      <c r="B7" s="64"/>
      <c r="D7" s="65"/>
      <c r="E7" s="66"/>
      <c r="F7" s="48"/>
      <c r="H7" s="67"/>
      <c r="I7" s="70"/>
      <c r="J7" s="71"/>
    </row>
    <row r="8" spans="2:10">
      <c r="B8" s="64" t="s">
        <v>49</v>
      </c>
      <c r="D8" s="65" t="str">
        <f>VLOOKUP(B8,$B$22:$H$9934,2,FALSE)</f>
        <v>ZEMELJSKA DELA</v>
      </c>
      <c r="E8" s="66"/>
      <c r="F8" s="48"/>
      <c r="H8" s="67">
        <f>VLOOKUP($D8&amp;" SKUPAJ:",$G$22:H$9998,2,FALSE)</f>
        <v>0</v>
      </c>
      <c r="I8" s="72"/>
      <c r="J8" s="73"/>
    </row>
    <row r="9" spans="2:10">
      <c r="B9" s="64"/>
      <c r="D9" s="65"/>
      <c r="E9" s="66"/>
      <c r="F9" s="48"/>
      <c r="H9" s="67"/>
      <c r="I9" s="57"/>
    </row>
    <row r="10" spans="2:10">
      <c r="B10" s="64" t="s">
        <v>46</v>
      </c>
      <c r="D10" s="65" t="str">
        <f>VLOOKUP(B10,$B$22:$H$9934,2,FALSE)</f>
        <v>VOZIŠČNE KONSTRUKCIJE</v>
      </c>
      <c r="E10" s="66"/>
      <c r="F10" s="48"/>
      <c r="H10" s="67">
        <f>VLOOKUP($D10&amp;" SKUPAJ:",$G$22:H$9998,2,FALSE)</f>
        <v>0</v>
      </c>
    </row>
    <row r="11" spans="2:10">
      <c r="B11" s="64"/>
      <c r="D11" s="65"/>
      <c r="E11" s="66"/>
      <c r="F11" s="48"/>
      <c r="H11" s="67"/>
    </row>
    <row r="12" spans="2:10">
      <c r="B12" s="64" t="s">
        <v>50</v>
      </c>
      <c r="D12" s="65" t="str">
        <f>VLOOKUP(B12,$B$22:$H$9934,2,FALSE)</f>
        <v>ODVODNJAVANJE</v>
      </c>
      <c r="E12" s="66"/>
      <c r="F12" s="48"/>
      <c r="H12" s="67">
        <f>VLOOKUP($D12&amp;" SKUPAJ:",$G$22:H$9998,2,FALSE)</f>
        <v>0</v>
      </c>
    </row>
    <row r="13" spans="2:10">
      <c r="B13" s="64"/>
      <c r="D13" s="65"/>
      <c r="E13" s="66"/>
      <c r="F13" s="48"/>
      <c r="H13" s="67"/>
    </row>
    <row r="14" spans="2:10">
      <c r="B14" s="64" t="s">
        <v>52</v>
      </c>
      <c r="D14" s="65" t="str">
        <f>VLOOKUP(B14,$B$22:$H$9934,2,FALSE)</f>
        <v>GRADBENA IN OBRTNIŠKA DELA</v>
      </c>
      <c r="E14" s="66"/>
      <c r="F14" s="48"/>
      <c r="H14" s="67">
        <f>VLOOKUP($D14&amp;" SKUPAJ:",$G$22:H$9998,2,FALSE)</f>
        <v>0</v>
      </c>
    </row>
    <row r="15" spans="2:10">
      <c r="B15" s="64"/>
      <c r="D15" s="65"/>
      <c r="E15" s="66"/>
      <c r="F15" s="48"/>
      <c r="H15" s="67"/>
    </row>
    <row r="16" spans="2:10">
      <c r="B16" s="64" t="s">
        <v>61</v>
      </c>
      <c r="D16" s="65" t="str">
        <f>VLOOKUP(B16,$B$22:$H$9934,2,FALSE)</f>
        <v>OPREMA CEST</v>
      </c>
      <c r="E16" s="66"/>
      <c r="F16" s="48"/>
      <c r="H16" s="67">
        <f>VLOOKUP($D16&amp;" SKUPAJ:",$G$22:H$9998,2,FALSE)</f>
        <v>0</v>
      </c>
    </row>
    <row r="17" spans="2:11">
      <c r="B17" s="64"/>
      <c r="D17" s="65"/>
      <c r="E17" s="66"/>
      <c r="F17" s="48"/>
      <c r="H17" s="67"/>
    </row>
    <row r="18" spans="2:11">
      <c r="B18" s="64" t="s">
        <v>62</v>
      </c>
      <c r="D18" s="65" t="str">
        <f>VLOOKUP(B18,$B$22:$H$9934,2,FALSE)</f>
        <v>TUJE STORITVE</v>
      </c>
      <c r="E18" s="66"/>
      <c r="F18" s="48"/>
      <c r="H18" s="67">
        <f>VLOOKUP($D18&amp;" SKUPAJ:",$G$22:H$9998,2,FALSE)</f>
        <v>0</v>
      </c>
      <c r="I18" s="72"/>
      <c r="J18" s="73"/>
    </row>
    <row r="19" spans="2:11" s="49" customFormat="1" ht="16.5" thickBot="1">
      <c r="B19" s="74"/>
      <c r="C19" s="75"/>
      <c r="D19" s="76"/>
      <c r="E19" s="77"/>
      <c r="F19" s="78"/>
      <c r="G19" s="3"/>
      <c r="H19" s="79"/>
    </row>
    <row r="20" spans="2:11" s="49" customFormat="1" ht="16.5" thickTop="1">
      <c r="B20" s="80"/>
      <c r="C20" s="81"/>
      <c r="D20" s="82"/>
      <c r="E20" s="83"/>
      <c r="F20" s="84"/>
      <c r="G20" s="4" t="str">
        <f ca="1">"SKUPAJ "&amp;C1&amp;" (BREZ DDV):"</f>
        <v>SKUPAJ CESTA (BREZ DDV):</v>
      </c>
      <c r="H20" s="85">
        <f>SUM(H6:H18)</f>
        <v>39000</v>
      </c>
    </row>
    <row r="22" spans="2:11" s="49" customFormat="1" ht="16.5" thickBot="1">
      <c r="B22" s="86" t="s">
        <v>0</v>
      </c>
      <c r="C22" s="87" t="s">
        <v>1</v>
      </c>
      <c r="D22" s="88" t="s">
        <v>2</v>
      </c>
      <c r="E22" s="89" t="s">
        <v>3</v>
      </c>
      <c r="F22" s="89" t="s">
        <v>4</v>
      </c>
      <c r="G22" s="5" t="s">
        <v>5</v>
      </c>
      <c r="H22" s="89" t="s">
        <v>6</v>
      </c>
    </row>
    <row r="24" spans="2:11">
      <c r="B24" s="177"/>
      <c r="C24" s="177"/>
      <c r="D24" s="177"/>
      <c r="E24" s="177"/>
      <c r="F24" s="177"/>
      <c r="G24" s="42"/>
      <c r="H24" s="90"/>
    </row>
    <row r="26" spans="2:11" s="49" customFormat="1">
      <c r="B26" s="91" t="s">
        <v>48</v>
      </c>
      <c r="C26" s="176" t="s">
        <v>66</v>
      </c>
      <c r="D26" s="176"/>
      <c r="E26" s="92"/>
      <c r="F26" s="93"/>
      <c r="G26" s="6"/>
      <c r="H26" s="94"/>
    </row>
    <row r="27" spans="2:11" s="49" customFormat="1" ht="51" customHeight="1">
      <c r="B27" s="95"/>
      <c r="C27" s="178" t="s">
        <v>547</v>
      </c>
      <c r="D27" s="178"/>
      <c r="E27" s="178"/>
      <c r="F27" s="178"/>
      <c r="G27" s="7"/>
      <c r="H27" s="96"/>
    </row>
    <row r="28" spans="2:11" s="49" customFormat="1" ht="31.5">
      <c r="B28" s="97">
        <f>+COUNT($B$27:B27)+1</f>
        <v>1</v>
      </c>
      <c r="C28" s="98" t="s">
        <v>92</v>
      </c>
      <c r="D28" s="99" t="s">
        <v>93</v>
      </c>
      <c r="E28" s="56" t="s">
        <v>69</v>
      </c>
      <c r="F28" s="56">
        <v>0.56000000000000005</v>
      </c>
      <c r="G28" s="9"/>
      <c r="H28" s="96">
        <f>+$F28*G28</f>
        <v>0</v>
      </c>
      <c r="K28" s="47"/>
    </row>
    <row r="29" spans="2:11" s="49" customFormat="1" ht="31.5">
      <c r="B29" s="97">
        <f>+COUNT($B$27:B28)+1</f>
        <v>2</v>
      </c>
      <c r="C29" s="98" t="s">
        <v>94</v>
      </c>
      <c r="D29" s="99" t="s">
        <v>95</v>
      </c>
      <c r="E29" s="56" t="s">
        <v>69</v>
      </c>
      <c r="F29" s="56">
        <v>0.52</v>
      </c>
      <c r="G29" s="9"/>
      <c r="H29" s="96">
        <f t="shared" ref="H29" si="0">+$F29*G29</f>
        <v>0</v>
      </c>
      <c r="K29" s="47"/>
    </row>
    <row r="30" spans="2:11" s="49" customFormat="1" ht="31.5">
      <c r="B30" s="97">
        <f>+COUNT($B$27:B29)+1</f>
        <v>3</v>
      </c>
      <c r="C30" s="98" t="s">
        <v>96</v>
      </c>
      <c r="D30" s="99" t="s">
        <v>97</v>
      </c>
      <c r="E30" s="56" t="s">
        <v>23</v>
      </c>
      <c r="F30" s="56">
        <v>29</v>
      </c>
      <c r="G30" s="9"/>
      <c r="H30" s="96">
        <f t="shared" ref="H30" si="1">+$F30*G30</f>
        <v>0</v>
      </c>
      <c r="K30" s="47"/>
    </row>
    <row r="31" spans="2:11" s="49" customFormat="1">
      <c r="B31" s="97">
        <f>+COUNT($B$27:B30)+1</f>
        <v>4</v>
      </c>
      <c r="C31" s="98" t="s">
        <v>98</v>
      </c>
      <c r="D31" s="99" t="s">
        <v>99</v>
      </c>
      <c r="E31" s="56" t="s">
        <v>23</v>
      </c>
      <c r="F31" s="56">
        <v>105</v>
      </c>
      <c r="G31" s="9"/>
      <c r="H31" s="96">
        <f t="shared" ref="H31:H32" si="2">+$F31*G31</f>
        <v>0</v>
      </c>
      <c r="K31" s="47"/>
    </row>
    <row r="32" spans="2:11" s="49" customFormat="1" ht="63">
      <c r="B32" s="97">
        <f>+COUNT($B$27:B31)+1</f>
        <v>5</v>
      </c>
      <c r="C32" s="98" t="s">
        <v>100</v>
      </c>
      <c r="D32" s="99" t="s">
        <v>548</v>
      </c>
      <c r="E32" s="56" t="s">
        <v>24</v>
      </c>
      <c r="F32" s="56">
        <v>250</v>
      </c>
      <c r="G32" s="9"/>
      <c r="H32" s="96">
        <f t="shared" si="2"/>
        <v>0</v>
      </c>
      <c r="K32" s="47"/>
    </row>
    <row r="33" spans="2:11" s="49" customFormat="1" ht="63">
      <c r="B33" s="97">
        <f>+COUNT($B$27:B32)+1</f>
        <v>6</v>
      </c>
      <c r="C33" s="98" t="s">
        <v>101</v>
      </c>
      <c r="D33" s="99" t="s">
        <v>549</v>
      </c>
      <c r="E33" s="56" t="s">
        <v>23</v>
      </c>
      <c r="F33" s="56">
        <v>5</v>
      </c>
      <c r="G33" s="9"/>
      <c r="H33" s="96">
        <f t="shared" ref="H33" si="3">+$F33*G33</f>
        <v>0</v>
      </c>
      <c r="K33" s="47"/>
    </row>
    <row r="34" spans="2:11" s="49" customFormat="1" ht="63">
      <c r="B34" s="97">
        <f>+COUNT($B$27:B33)+1</f>
        <v>7</v>
      </c>
      <c r="C34" s="98" t="s">
        <v>102</v>
      </c>
      <c r="D34" s="99" t="s">
        <v>550</v>
      </c>
      <c r="E34" s="56" t="s">
        <v>23</v>
      </c>
      <c r="F34" s="56">
        <v>3</v>
      </c>
      <c r="G34" s="9"/>
      <c r="H34" s="96">
        <f t="shared" ref="H34:H37" si="4">+$F34*G34</f>
        <v>0</v>
      </c>
    </row>
    <row r="35" spans="2:11" s="49" customFormat="1" ht="47.25">
      <c r="B35" s="97">
        <f>+COUNT($B$27:B34)+1</f>
        <v>8</v>
      </c>
      <c r="C35" s="98" t="s">
        <v>103</v>
      </c>
      <c r="D35" s="99" t="s">
        <v>551</v>
      </c>
      <c r="E35" s="56" t="s">
        <v>23</v>
      </c>
      <c r="F35" s="56">
        <v>5</v>
      </c>
      <c r="G35" s="9"/>
      <c r="H35" s="96">
        <f t="shared" si="4"/>
        <v>0</v>
      </c>
      <c r="K35" s="47"/>
    </row>
    <row r="36" spans="2:11" s="49" customFormat="1" ht="47.25">
      <c r="B36" s="97">
        <f>+COUNT($B$27:B35)+1</f>
        <v>9</v>
      </c>
      <c r="C36" s="98" t="s">
        <v>104</v>
      </c>
      <c r="D36" s="99" t="s">
        <v>552</v>
      </c>
      <c r="E36" s="56" t="s">
        <v>23</v>
      </c>
      <c r="F36" s="56">
        <v>3</v>
      </c>
      <c r="G36" s="9"/>
      <c r="H36" s="96">
        <f t="shared" si="4"/>
        <v>0</v>
      </c>
      <c r="K36" s="47"/>
    </row>
    <row r="37" spans="2:11" s="49" customFormat="1" ht="47.25">
      <c r="B37" s="97">
        <f>+COUNT($B$27:B36)+1</f>
        <v>10</v>
      </c>
      <c r="C37" s="98" t="s">
        <v>87</v>
      </c>
      <c r="D37" s="99" t="s">
        <v>553</v>
      </c>
      <c r="E37" s="56" t="s">
        <v>53</v>
      </c>
      <c r="F37" s="56">
        <v>16</v>
      </c>
      <c r="G37" s="9"/>
      <c r="H37" s="96">
        <f t="shared" si="4"/>
        <v>0</v>
      </c>
      <c r="K37" s="47"/>
    </row>
    <row r="38" spans="2:11" s="49" customFormat="1" ht="47.25">
      <c r="B38" s="97">
        <f>+COUNT($B$27:B37)+1</f>
        <v>11</v>
      </c>
      <c r="C38" s="98" t="s">
        <v>77</v>
      </c>
      <c r="D38" s="99" t="s">
        <v>554</v>
      </c>
      <c r="E38" s="56" t="s">
        <v>23</v>
      </c>
      <c r="F38" s="56">
        <v>3</v>
      </c>
      <c r="G38" s="9"/>
      <c r="H38" s="96">
        <f t="shared" ref="H38:H49" si="5">+$F38*G38</f>
        <v>0</v>
      </c>
      <c r="K38" s="47"/>
    </row>
    <row r="39" spans="2:11" s="49" customFormat="1" ht="63">
      <c r="B39" s="97">
        <f>+COUNT($B$27:B38)+1</f>
        <v>12</v>
      </c>
      <c r="C39" s="98" t="s">
        <v>105</v>
      </c>
      <c r="D39" s="99" t="s">
        <v>555</v>
      </c>
      <c r="E39" s="56" t="s">
        <v>23</v>
      </c>
      <c r="F39" s="56">
        <v>6</v>
      </c>
      <c r="G39" s="9"/>
      <c r="H39" s="96">
        <f t="shared" si="5"/>
        <v>0</v>
      </c>
      <c r="K39" s="47"/>
    </row>
    <row r="40" spans="2:11" s="49" customFormat="1" ht="63">
      <c r="B40" s="97">
        <f>+COUNT($B$27:B39)+1</f>
        <v>13</v>
      </c>
      <c r="C40" s="98" t="s">
        <v>78</v>
      </c>
      <c r="D40" s="99" t="s">
        <v>556</v>
      </c>
      <c r="E40" s="56" t="s">
        <v>24</v>
      </c>
      <c r="F40" s="56">
        <v>350</v>
      </c>
      <c r="G40" s="9"/>
      <c r="H40" s="96">
        <f t="shared" si="5"/>
        <v>0</v>
      </c>
      <c r="K40" s="47"/>
    </row>
    <row r="41" spans="2:11" s="49" customFormat="1" ht="63">
      <c r="B41" s="97">
        <f>+COUNT($B$27:B40)+1</f>
        <v>14</v>
      </c>
      <c r="C41" s="98" t="s">
        <v>78</v>
      </c>
      <c r="D41" s="99" t="s">
        <v>557</v>
      </c>
      <c r="E41" s="56" t="s">
        <v>24</v>
      </c>
      <c r="F41" s="56">
        <v>1250</v>
      </c>
      <c r="G41" s="9"/>
      <c r="H41" s="96">
        <f t="shared" si="5"/>
        <v>0</v>
      </c>
      <c r="K41" s="47"/>
    </row>
    <row r="42" spans="2:11" s="49" customFormat="1" ht="63">
      <c r="B42" s="97">
        <f>+COUNT($B$27:B41)+1</f>
        <v>15</v>
      </c>
      <c r="C42" s="98" t="s">
        <v>90</v>
      </c>
      <c r="D42" s="99" t="s">
        <v>558</v>
      </c>
      <c r="E42" s="56" t="s">
        <v>24</v>
      </c>
      <c r="F42" s="56">
        <v>1650</v>
      </c>
      <c r="G42" s="9"/>
      <c r="H42" s="96">
        <f t="shared" si="5"/>
        <v>0</v>
      </c>
      <c r="K42" s="47"/>
    </row>
    <row r="43" spans="2:11" s="49" customFormat="1" ht="63">
      <c r="B43" s="97">
        <f>+COUNT($B$27:B42)+1</f>
        <v>16</v>
      </c>
      <c r="C43" s="98" t="s">
        <v>106</v>
      </c>
      <c r="D43" s="99" t="s">
        <v>559</v>
      </c>
      <c r="E43" s="56" t="s">
        <v>24</v>
      </c>
      <c r="F43" s="56">
        <v>700</v>
      </c>
      <c r="G43" s="9"/>
      <c r="H43" s="96">
        <f t="shared" si="5"/>
        <v>0</v>
      </c>
      <c r="K43" s="47"/>
    </row>
    <row r="44" spans="2:11" s="49" customFormat="1" ht="31.5">
      <c r="B44" s="97">
        <f>+COUNT($B$27:B43)+1</f>
        <v>17</v>
      </c>
      <c r="C44" s="98" t="s">
        <v>107</v>
      </c>
      <c r="D44" s="99" t="s">
        <v>108</v>
      </c>
      <c r="E44" s="56" t="s">
        <v>53</v>
      </c>
      <c r="F44" s="56">
        <v>780</v>
      </c>
      <c r="G44" s="9"/>
      <c r="H44" s="96">
        <f t="shared" si="5"/>
        <v>0</v>
      </c>
      <c r="K44" s="47"/>
    </row>
    <row r="45" spans="2:11" s="49" customFormat="1" ht="47.25">
      <c r="B45" s="97">
        <f>+COUNT($B$27:B44)+1</f>
        <v>18</v>
      </c>
      <c r="C45" s="98" t="s">
        <v>79</v>
      </c>
      <c r="D45" s="99" t="s">
        <v>560</v>
      </c>
      <c r="E45" s="56" t="s">
        <v>53</v>
      </c>
      <c r="F45" s="56">
        <v>350</v>
      </c>
      <c r="G45" s="9"/>
      <c r="H45" s="96">
        <f t="shared" si="5"/>
        <v>0</v>
      </c>
      <c r="K45" s="47"/>
    </row>
    <row r="46" spans="2:11" s="49" customFormat="1" ht="47.25">
      <c r="B46" s="97">
        <f>+COUNT($B$27:B45)+1</f>
        <v>19</v>
      </c>
      <c r="C46" s="98" t="s">
        <v>109</v>
      </c>
      <c r="D46" s="99" t="s">
        <v>561</v>
      </c>
      <c r="E46" s="56" t="s">
        <v>23</v>
      </c>
      <c r="F46" s="56">
        <v>4</v>
      </c>
      <c r="G46" s="9"/>
      <c r="H46" s="96">
        <f t="shared" si="5"/>
        <v>0</v>
      </c>
      <c r="K46" s="47"/>
    </row>
    <row r="47" spans="2:11" s="49" customFormat="1" ht="47.25">
      <c r="B47" s="97">
        <f>+COUNT($B$27:B46)+1</f>
        <v>20</v>
      </c>
      <c r="C47" s="98" t="s">
        <v>110</v>
      </c>
      <c r="D47" s="99" t="s">
        <v>562</v>
      </c>
      <c r="E47" s="56" t="s">
        <v>24</v>
      </c>
      <c r="F47" s="56">
        <v>24</v>
      </c>
      <c r="G47" s="9"/>
      <c r="H47" s="96">
        <f t="shared" si="5"/>
        <v>0</v>
      </c>
      <c r="K47" s="47"/>
    </row>
    <row r="48" spans="2:11" s="49" customFormat="1" ht="31.5">
      <c r="B48" s="97">
        <f>+COUNT($B$27:B47)+1</f>
        <v>21</v>
      </c>
      <c r="C48" s="98" t="s">
        <v>80</v>
      </c>
      <c r="D48" s="99" t="s">
        <v>111</v>
      </c>
      <c r="E48" s="56" t="s">
        <v>23</v>
      </c>
      <c r="F48" s="56">
        <v>1</v>
      </c>
      <c r="G48" s="9"/>
      <c r="H48" s="96">
        <f t="shared" si="5"/>
        <v>0</v>
      </c>
      <c r="K48" s="47"/>
    </row>
    <row r="49" spans="2:11" s="49" customFormat="1" ht="31.5">
      <c r="B49" s="97">
        <f>+COUNT($B$27:B48)+1</f>
        <v>22</v>
      </c>
      <c r="C49" s="98" t="s">
        <v>81</v>
      </c>
      <c r="D49" s="99" t="s">
        <v>112</v>
      </c>
      <c r="E49" s="56" t="s">
        <v>23</v>
      </c>
      <c r="F49" s="56">
        <v>1</v>
      </c>
      <c r="G49" s="9"/>
      <c r="H49" s="96">
        <f t="shared" si="5"/>
        <v>0</v>
      </c>
      <c r="K49" s="47"/>
    </row>
    <row r="50" spans="2:11" s="49" customFormat="1" ht="141.75">
      <c r="B50" s="97">
        <f>+COUNT($B$27:B49)+1</f>
        <v>23</v>
      </c>
      <c r="C50" s="98">
        <v>13111</v>
      </c>
      <c r="D50" s="99" t="s">
        <v>91</v>
      </c>
      <c r="E50" s="56" t="s">
        <v>72</v>
      </c>
      <c r="F50" s="56">
        <v>1</v>
      </c>
      <c r="G50" s="56">
        <v>39000</v>
      </c>
      <c r="H50" s="96">
        <f t="shared" ref="H50" si="6">+$F50*G50</f>
        <v>39000</v>
      </c>
      <c r="K50" s="47"/>
    </row>
    <row r="51" spans="2:11" s="49" customFormat="1" ht="15.75" customHeight="1">
      <c r="B51" s="101"/>
      <c r="C51" s="102"/>
      <c r="D51" s="103"/>
      <c r="E51" s="104"/>
      <c r="F51" s="105"/>
      <c r="G51" s="41"/>
      <c r="H51" s="106"/>
    </row>
    <row r="52" spans="2:11" s="49" customFormat="1" ht="16.5" thickBot="1">
      <c r="B52" s="107"/>
      <c r="C52" s="108"/>
      <c r="D52" s="108"/>
      <c r="E52" s="109"/>
      <c r="F52" s="109"/>
      <c r="G52" s="8" t="str">
        <f>C26&amp;" SKUPAJ:"</f>
        <v>PREDDELA SKUPAJ:</v>
      </c>
      <c r="H52" s="110">
        <f>SUM(H$28:H$50)</f>
        <v>39000</v>
      </c>
    </row>
    <row r="53" spans="2:11" s="49" customFormat="1">
      <c r="B53" s="101"/>
      <c r="C53" s="102"/>
      <c r="D53" s="103"/>
      <c r="E53" s="104"/>
      <c r="F53" s="105"/>
      <c r="G53" s="41"/>
      <c r="H53" s="106"/>
    </row>
    <row r="54" spans="2:11" s="49" customFormat="1">
      <c r="B54" s="91" t="s">
        <v>49</v>
      </c>
      <c r="C54" s="176" t="s">
        <v>70</v>
      </c>
      <c r="D54" s="176"/>
      <c r="E54" s="92"/>
      <c r="F54" s="93"/>
      <c r="G54" s="6"/>
      <c r="H54" s="94"/>
    </row>
    <row r="55" spans="2:11" s="49" customFormat="1" ht="48.75" customHeight="1">
      <c r="B55" s="95"/>
      <c r="C55" s="178" t="s">
        <v>563</v>
      </c>
      <c r="D55" s="178"/>
      <c r="E55" s="178"/>
      <c r="F55" s="178"/>
      <c r="G55" s="7"/>
      <c r="H55" s="96"/>
    </row>
    <row r="56" spans="2:11" s="49" customFormat="1">
      <c r="B56" s="97">
        <f>+COUNT($B$55:B55)+1</f>
        <v>1</v>
      </c>
      <c r="C56" s="98" t="s">
        <v>124</v>
      </c>
      <c r="D56" s="99" t="s">
        <v>113</v>
      </c>
      <c r="E56" s="56" t="s">
        <v>25</v>
      </c>
      <c r="F56" s="56">
        <v>95</v>
      </c>
      <c r="G56" s="9"/>
      <c r="H56" s="96">
        <f t="shared" ref="H56:H57" si="7">+$F56*G56</f>
        <v>0</v>
      </c>
    </row>
    <row r="57" spans="2:11" s="49" customFormat="1">
      <c r="B57" s="97">
        <f>+COUNT($B$55:B56)+1</f>
        <v>2</v>
      </c>
      <c r="C57" s="98" t="s">
        <v>125</v>
      </c>
      <c r="D57" s="99" t="s">
        <v>114</v>
      </c>
      <c r="E57" s="56" t="s">
        <v>25</v>
      </c>
      <c r="F57" s="56">
        <v>2070</v>
      </c>
      <c r="G57" s="9"/>
      <c r="H57" s="96">
        <f t="shared" si="7"/>
        <v>0</v>
      </c>
    </row>
    <row r="58" spans="2:11" s="49" customFormat="1" ht="47.25">
      <c r="B58" s="97">
        <f>+COUNT($B$55:B57)+1</f>
        <v>3</v>
      </c>
      <c r="C58" s="98" t="s">
        <v>126</v>
      </c>
      <c r="D58" s="99" t="s">
        <v>115</v>
      </c>
      <c r="E58" s="56" t="s">
        <v>25</v>
      </c>
      <c r="F58" s="56">
        <v>280</v>
      </c>
      <c r="G58" s="9"/>
      <c r="H58" s="96">
        <f t="shared" ref="H58:H66" si="8">+$F58*G58</f>
        <v>0</v>
      </c>
    </row>
    <row r="59" spans="2:11" s="49" customFormat="1" ht="47.25">
      <c r="B59" s="97">
        <f>+COUNT($B$55:B58)+1</f>
        <v>4</v>
      </c>
      <c r="C59" s="98" t="s">
        <v>127</v>
      </c>
      <c r="D59" s="99" t="s">
        <v>116</v>
      </c>
      <c r="E59" s="56" t="s">
        <v>25</v>
      </c>
      <c r="F59" s="56">
        <v>65</v>
      </c>
      <c r="G59" s="9"/>
      <c r="H59" s="96">
        <f t="shared" si="8"/>
        <v>0</v>
      </c>
    </row>
    <row r="60" spans="2:11" s="49" customFormat="1" ht="31.5">
      <c r="B60" s="97">
        <f>+COUNT($B$55:B59)+1</f>
        <v>5</v>
      </c>
      <c r="C60" s="98" t="s">
        <v>128</v>
      </c>
      <c r="D60" s="99" t="s">
        <v>117</v>
      </c>
      <c r="E60" s="56" t="s">
        <v>25</v>
      </c>
      <c r="F60" s="56">
        <v>138</v>
      </c>
      <c r="G60" s="9"/>
      <c r="H60" s="96">
        <f t="shared" si="8"/>
        <v>0</v>
      </c>
    </row>
    <row r="61" spans="2:11" s="49" customFormat="1" ht="31.5">
      <c r="B61" s="97">
        <f>+COUNT($B$55:B60)+1</f>
        <v>6</v>
      </c>
      <c r="C61" s="98" t="s">
        <v>82</v>
      </c>
      <c r="D61" s="99" t="s">
        <v>118</v>
      </c>
      <c r="E61" s="56" t="s">
        <v>24</v>
      </c>
      <c r="F61" s="56">
        <v>6972</v>
      </c>
      <c r="G61" s="9"/>
      <c r="H61" s="96">
        <f t="shared" si="8"/>
        <v>0</v>
      </c>
    </row>
    <row r="62" spans="2:11" s="49" customFormat="1">
      <c r="B62" s="97">
        <f>+COUNT($B$55:B61)+1</f>
        <v>7</v>
      </c>
      <c r="C62" s="98" t="s">
        <v>129</v>
      </c>
      <c r="D62" s="99" t="s">
        <v>119</v>
      </c>
      <c r="E62" s="56" t="s">
        <v>25</v>
      </c>
      <c r="F62" s="56">
        <v>632</v>
      </c>
      <c r="G62" s="9"/>
      <c r="H62" s="96">
        <f t="shared" si="8"/>
        <v>0</v>
      </c>
    </row>
    <row r="63" spans="2:11" s="49" customFormat="1" ht="31.5">
      <c r="B63" s="97">
        <f>+COUNT($B$55:B62)+1</f>
        <v>8</v>
      </c>
      <c r="C63" s="98" t="s">
        <v>130</v>
      </c>
      <c r="D63" s="99" t="s">
        <v>120</v>
      </c>
      <c r="E63" s="56" t="s">
        <v>25</v>
      </c>
      <c r="F63" s="56">
        <v>700</v>
      </c>
      <c r="G63" s="9"/>
      <c r="H63" s="96">
        <f t="shared" si="8"/>
        <v>0</v>
      </c>
    </row>
    <row r="64" spans="2:11" s="49" customFormat="1" ht="31.5">
      <c r="B64" s="97">
        <f>+COUNT($B$55:B63)+1</f>
        <v>9</v>
      </c>
      <c r="C64" s="98" t="s">
        <v>131</v>
      </c>
      <c r="D64" s="99" t="s">
        <v>121</v>
      </c>
      <c r="E64" s="56" t="s">
        <v>24</v>
      </c>
      <c r="F64" s="56">
        <v>750</v>
      </c>
      <c r="G64" s="9"/>
      <c r="H64" s="96">
        <f t="shared" si="8"/>
        <v>0</v>
      </c>
    </row>
    <row r="65" spans="2:10" s="49" customFormat="1">
      <c r="B65" s="97">
        <f>+COUNT($B$55:B64)+1</f>
        <v>10</v>
      </c>
      <c r="C65" s="98" t="s">
        <v>132</v>
      </c>
      <c r="D65" s="99" t="s">
        <v>122</v>
      </c>
      <c r="E65" s="56" t="s">
        <v>24</v>
      </c>
      <c r="F65" s="56">
        <v>750</v>
      </c>
      <c r="G65" s="9"/>
      <c r="H65" s="96">
        <f t="shared" si="8"/>
        <v>0</v>
      </c>
    </row>
    <row r="66" spans="2:10" s="49" customFormat="1" ht="94.5">
      <c r="B66" s="97">
        <f>+COUNT($B$55:B65)+1</f>
        <v>11</v>
      </c>
      <c r="C66" s="98" t="s">
        <v>133</v>
      </c>
      <c r="D66" s="99" t="s">
        <v>123</v>
      </c>
      <c r="E66" s="56" t="s">
        <v>24</v>
      </c>
      <c r="F66" s="56">
        <v>250</v>
      </c>
      <c r="G66" s="9"/>
      <c r="H66" s="96">
        <f t="shared" si="8"/>
        <v>0</v>
      </c>
    </row>
    <row r="67" spans="2:10" s="49" customFormat="1" ht="15.75" customHeight="1">
      <c r="B67" s="101"/>
      <c r="C67" s="102"/>
      <c r="D67" s="103"/>
      <c r="E67" s="104"/>
      <c r="F67" s="105"/>
      <c r="G67" s="41"/>
      <c r="H67" s="106"/>
    </row>
    <row r="68" spans="2:10" s="49" customFormat="1" ht="16.5" thickBot="1">
      <c r="B68" s="107"/>
      <c r="C68" s="108"/>
      <c r="D68" s="108"/>
      <c r="E68" s="109"/>
      <c r="F68" s="109"/>
      <c r="G68" s="8" t="str">
        <f>C54&amp;" SKUPAJ:"</f>
        <v>ZEMELJSKA DELA SKUPAJ:</v>
      </c>
      <c r="H68" s="110">
        <f>SUM(H$56:H$66)</f>
        <v>0</v>
      </c>
    </row>
    <row r="69" spans="2:10" s="49" customFormat="1">
      <c r="B69" s="111"/>
      <c r="C69" s="102"/>
      <c r="D69" s="112"/>
      <c r="E69" s="113"/>
      <c r="F69" s="105"/>
      <c r="G69" s="41"/>
      <c r="H69" s="106"/>
      <c r="J69" s="50"/>
    </row>
    <row r="70" spans="2:10" s="49" customFormat="1">
      <c r="B70" s="91" t="s">
        <v>46</v>
      </c>
      <c r="C70" s="176" t="s">
        <v>450</v>
      </c>
      <c r="D70" s="176"/>
      <c r="E70" s="92"/>
      <c r="F70" s="93"/>
      <c r="G70" s="6"/>
      <c r="H70" s="94"/>
      <c r="J70" s="50"/>
    </row>
    <row r="71" spans="2:10" s="49" customFormat="1">
      <c r="B71" s="95"/>
      <c r="C71" s="175"/>
      <c r="D71" s="175"/>
      <c r="E71" s="175"/>
      <c r="F71" s="175"/>
      <c r="G71" s="7"/>
      <c r="H71" s="96"/>
      <c r="J71" s="50"/>
    </row>
    <row r="72" spans="2:10" s="49" customFormat="1" ht="47.25">
      <c r="B72" s="97">
        <f>+COUNT($B$71:B71)+1</f>
        <v>1</v>
      </c>
      <c r="C72" s="98" t="s">
        <v>83</v>
      </c>
      <c r="D72" s="99" t="s">
        <v>134</v>
      </c>
      <c r="E72" s="56" t="s">
        <v>25</v>
      </c>
      <c r="F72" s="56">
        <v>520</v>
      </c>
      <c r="G72" s="9"/>
      <c r="H72" s="96">
        <f t="shared" ref="H72" si="9">+$F72*G72</f>
        <v>0</v>
      </c>
      <c r="J72" s="50"/>
    </row>
    <row r="73" spans="2:10" s="49" customFormat="1" ht="47.25">
      <c r="B73" s="97">
        <f>+COUNT($B$71:B72)+1</f>
        <v>2</v>
      </c>
      <c r="C73" s="98" t="s">
        <v>135</v>
      </c>
      <c r="D73" s="99" t="s">
        <v>136</v>
      </c>
      <c r="E73" s="56" t="s">
        <v>24</v>
      </c>
      <c r="F73" s="56">
        <v>780</v>
      </c>
      <c r="G73" s="9"/>
      <c r="H73" s="96">
        <f t="shared" ref="H73:H82" si="10">+$F73*G73</f>
        <v>0</v>
      </c>
      <c r="J73" s="50"/>
    </row>
    <row r="74" spans="2:10" s="49" customFormat="1" ht="47.25">
      <c r="B74" s="97">
        <f>+COUNT($B$71:B73)+1</f>
        <v>3</v>
      </c>
      <c r="C74" s="98" t="s">
        <v>137</v>
      </c>
      <c r="D74" s="99" t="s">
        <v>138</v>
      </c>
      <c r="E74" s="56" t="s">
        <v>24</v>
      </c>
      <c r="F74" s="56">
        <v>5142</v>
      </c>
      <c r="G74" s="9"/>
      <c r="H74" s="96">
        <f t="shared" si="10"/>
        <v>0</v>
      </c>
      <c r="J74" s="50"/>
    </row>
    <row r="75" spans="2:10" s="49" customFormat="1" ht="31.5">
      <c r="B75" s="97">
        <f>+COUNT($B$71:B74)+1</f>
        <v>4</v>
      </c>
      <c r="C75" s="98" t="s">
        <v>139</v>
      </c>
      <c r="D75" s="99" t="s">
        <v>140</v>
      </c>
      <c r="E75" s="56" t="s">
        <v>25</v>
      </c>
      <c r="F75" s="56">
        <v>360</v>
      </c>
      <c r="G75" s="9"/>
      <c r="H75" s="96">
        <f t="shared" si="10"/>
        <v>0</v>
      </c>
      <c r="J75" s="50"/>
    </row>
    <row r="76" spans="2:10" s="49" customFormat="1">
      <c r="B76" s="97">
        <f>+COUNT($B$71:B75)+1</f>
        <v>5</v>
      </c>
      <c r="C76" s="98" t="s">
        <v>141</v>
      </c>
      <c r="D76" s="99" t="s">
        <v>142</v>
      </c>
      <c r="E76" s="56" t="s">
        <v>24</v>
      </c>
      <c r="F76" s="56">
        <v>5142</v>
      </c>
      <c r="G76" s="9"/>
      <c r="H76" s="96">
        <f t="shared" si="10"/>
        <v>0</v>
      </c>
      <c r="J76" s="50"/>
    </row>
    <row r="77" spans="2:10" s="49" customFormat="1" ht="47.25">
      <c r="B77" s="97">
        <f>+COUNT($B$71:B76)+1</f>
        <v>6</v>
      </c>
      <c r="C77" s="98" t="s">
        <v>84</v>
      </c>
      <c r="D77" s="99" t="s">
        <v>143</v>
      </c>
      <c r="E77" s="56" t="s">
        <v>53</v>
      </c>
      <c r="F77" s="56">
        <v>370</v>
      </c>
      <c r="G77" s="9"/>
      <c r="H77" s="96">
        <f t="shared" si="10"/>
        <v>0</v>
      </c>
      <c r="J77" s="50"/>
    </row>
    <row r="78" spans="2:10" s="49" customFormat="1" ht="47.25">
      <c r="B78" s="97">
        <f>+COUNT($B$71:B77)+1</f>
        <v>7</v>
      </c>
      <c r="C78" s="98" t="s">
        <v>144</v>
      </c>
      <c r="D78" s="99" t="s">
        <v>145</v>
      </c>
      <c r="E78" s="56" t="s">
        <v>53</v>
      </c>
      <c r="F78" s="56">
        <v>37</v>
      </c>
      <c r="G78" s="9"/>
      <c r="H78" s="96">
        <f t="shared" si="10"/>
        <v>0</v>
      </c>
      <c r="J78" s="50"/>
    </row>
    <row r="79" spans="2:10" s="49" customFormat="1" ht="47.25">
      <c r="B79" s="97">
        <f>+COUNT($B$71:B78)+1</f>
        <v>8</v>
      </c>
      <c r="C79" s="98" t="s">
        <v>84</v>
      </c>
      <c r="D79" s="99" t="s">
        <v>146</v>
      </c>
      <c r="E79" s="56" t="s">
        <v>23</v>
      </c>
      <c r="F79" s="56">
        <v>3</v>
      </c>
      <c r="G79" s="9"/>
      <c r="H79" s="96">
        <f t="shared" si="10"/>
        <v>0</v>
      </c>
      <c r="J79" s="50"/>
    </row>
    <row r="80" spans="2:10" s="49" customFormat="1" ht="31.5">
      <c r="B80" s="97">
        <f>+COUNT($B$71:B79)+1</f>
        <v>9</v>
      </c>
      <c r="C80" s="98" t="s">
        <v>147</v>
      </c>
      <c r="D80" s="99" t="s">
        <v>148</v>
      </c>
      <c r="E80" s="56" t="s">
        <v>53</v>
      </c>
      <c r="F80" s="56">
        <v>270</v>
      </c>
      <c r="G80" s="9"/>
      <c r="H80" s="96">
        <f t="shared" si="10"/>
        <v>0</v>
      </c>
      <c r="J80" s="50"/>
    </row>
    <row r="81" spans="2:10" s="49" customFormat="1" ht="47.25">
      <c r="B81" s="97">
        <f>+COUNT($B$71:B80)+1</f>
        <v>10</v>
      </c>
      <c r="C81" s="98" t="s">
        <v>149</v>
      </c>
      <c r="D81" s="99" t="s">
        <v>150</v>
      </c>
      <c r="E81" s="56" t="s">
        <v>24</v>
      </c>
      <c r="F81" s="56">
        <v>157</v>
      </c>
      <c r="G81" s="9"/>
      <c r="H81" s="96">
        <f t="shared" si="10"/>
        <v>0</v>
      </c>
      <c r="J81" s="50"/>
    </row>
    <row r="82" spans="2:10" s="49" customFormat="1" ht="31.5">
      <c r="B82" s="97">
        <f>+COUNT($B$71:B81)+1</f>
        <v>11</v>
      </c>
      <c r="C82" s="98" t="s">
        <v>151</v>
      </c>
      <c r="D82" s="99" t="s">
        <v>152</v>
      </c>
      <c r="E82" s="56" t="s">
        <v>24</v>
      </c>
      <c r="F82" s="56">
        <v>24</v>
      </c>
      <c r="G82" s="9"/>
      <c r="H82" s="96">
        <f t="shared" si="10"/>
        <v>0</v>
      </c>
      <c r="J82" s="50"/>
    </row>
    <row r="83" spans="2:10" s="49" customFormat="1" ht="15.75" customHeight="1">
      <c r="B83" s="101"/>
      <c r="C83" s="102"/>
      <c r="D83" s="103"/>
      <c r="E83" s="104"/>
      <c r="F83" s="105"/>
      <c r="G83" s="41"/>
      <c r="H83" s="106"/>
    </row>
    <row r="84" spans="2:10" s="49" customFormat="1" ht="16.5" thickBot="1">
      <c r="B84" s="107"/>
      <c r="C84" s="108"/>
      <c r="D84" s="108"/>
      <c r="E84" s="109"/>
      <c r="F84" s="109"/>
      <c r="G84" s="8" t="str">
        <f>C70&amp;" SKUPAJ:"</f>
        <v>VOZIŠČNE KONSTRUKCIJE SKUPAJ:</v>
      </c>
      <c r="H84" s="110">
        <f>SUM(H$71:H$82)</f>
        <v>0</v>
      </c>
    </row>
    <row r="85" spans="2:10" s="49" customFormat="1">
      <c r="B85" s="111"/>
      <c r="C85" s="102"/>
      <c r="D85" s="112"/>
      <c r="E85" s="113"/>
      <c r="F85" s="105"/>
      <c r="G85" s="41"/>
      <c r="H85" s="106"/>
      <c r="J85" s="50"/>
    </row>
    <row r="86" spans="2:10" s="49" customFormat="1">
      <c r="B86" s="91" t="s">
        <v>50</v>
      </c>
      <c r="C86" s="176" t="s">
        <v>7</v>
      </c>
      <c r="D86" s="176"/>
      <c r="E86" s="92"/>
      <c r="F86" s="93"/>
      <c r="G86" s="6"/>
      <c r="H86" s="94"/>
      <c r="J86" s="50"/>
    </row>
    <row r="87" spans="2:10" s="49" customFormat="1" ht="66" customHeight="1">
      <c r="B87" s="95"/>
      <c r="C87" s="178" t="s">
        <v>153</v>
      </c>
      <c r="D87" s="178"/>
      <c r="E87" s="178"/>
      <c r="F87" s="178"/>
      <c r="G87" s="7"/>
      <c r="H87" s="96"/>
    </row>
    <row r="88" spans="2:10" s="49" customFormat="1" ht="47.25">
      <c r="B88" s="97">
        <f>+COUNT($B87:B$87)+1</f>
        <v>1</v>
      </c>
      <c r="C88" s="98" t="s">
        <v>154</v>
      </c>
      <c r="D88" s="99" t="s">
        <v>155</v>
      </c>
      <c r="E88" s="56" t="s">
        <v>53</v>
      </c>
      <c r="F88" s="56">
        <v>86</v>
      </c>
      <c r="G88" s="9"/>
      <c r="H88" s="96">
        <f>+$F88*G88</f>
        <v>0</v>
      </c>
      <c r="J88" s="50"/>
    </row>
    <row r="89" spans="2:10" s="49" customFormat="1" ht="47.25">
      <c r="B89" s="97">
        <f>+COUNT($B$87:B88)+1</f>
        <v>2</v>
      </c>
      <c r="C89" s="98" t="s">
        <v>156</v>
      </c>
      <c r="D89" s="99" t="s">
        <v>157</v>
      </c>
      <c r="E89" s="56" t="s">
        <v>53</v>
      </c>
      <c r="F89" s="56">
        <v>41</v>
      </c>
      <c r="G89" s="9"/>
      <c r="H89" s="96">
        <f t="shared" ref="H89:H113" si="11">+$F89*G89</f>
        <v>0</v>
      </c>
      <c r="J89" s="50"/>
    </row>
    <row r="90" spans="2:10" s="49" customFormat="1" ht="47.25">
      <c r="B90" s="97">
        <f>+COUNT($B$87:B89)+1</f>
        <v>3</v>
      </c>
      <c r="C90" s="98" t="s">
        <v>158</v>
      </c>
      <c r="D90" s="99" t="s">
        <v>159</v>
      </c>
      <c r="E90" s="56" t="s">
        <v>53</v>
      </c>
      <c r="F90" s="56">
        <v>114</v>
      </c>
      <c r="G90" s="9"/>
      <c r="H90" s="96">
        <f t="shared" si="11"/>
        <v>0</v>
      </c>
      <c r="J90" s="50"/>
    </row>
    <row r="91" spans="2:10" s="49" customFormat="1" ht="47.25">
      <c r="B91" s="97">
        <f>+COUNT($B$87:B90)+1</f>
        <v>4</v>
      </c>
      <c r="C91" s="98" t="s">
        <v>160</v>
      </c>
      <c r="D91" s="99" t="s">
        <v>161</v>
      </c>
      <c r="E91" s="56" t="s">
        <v>53</v>
      </c>
      <c r="F91" s="56">
        <v>44</v>
      </c>
      <c r="G91" s="9"/>
      <c r="H91" s="96">
        <f t="shared" si="11"/>
        <v>0</v>
      </c>
      <c r="J91" s="50"/>
    </row>
    <row r="92" spans="2:10" s="49" customFormat="1" ht="47.25">
      <c r="B92" s="97">
        <f>+COUNT($B$87:B91)+1</f>
        <v>5</v>
      </c>
      <c r="C92" s="98" t="s">
        <v>162</v>
      </c>
      <c r="D92" s="99" t="s">
        <v>163</v>
      </c>
      <c r="E92" s="56" t="s">
        <v>53</v>
      </c>
      <c r="F92" s="56">
        <v>71</v>
      </c>
      <c r="G92" s="9"/>
      <c r="H92" s="96">
        <f t="shared" si="11"/>
        <v>0</v>
      </c>
      <c r="J92" s="50"/>
    </row>
    <row r="93" spans="2:10" s="49" customFormat="1" ht="47.25">
      <c r="B93" s="97">
        <f>+COUNT($B$87:B92)+1</f>
        <v>6</v>
      </c>
      <c r="C93" s="98" t="s">
        <v>164</v>
      </c>
      <c r="D93" s="99" t="s">
        <v>165</v>
      </c>
      <c r="E93" s="56" t="s">
        <v>53</v>
      </c>
      <c r="F93" s="56">
        <v>114</v>
      </c>
      <c r="G93" s="9"/>
      <c r="H93" s="96">
        <f t="shared" si="11"/>
        <v>0</v>
      </c>
      <c r="J93" s="50"/>
    </row>
    <row r="94" spans="2:10" s="49" customFormat="1" ht="47.25">
      <c r="B94" s="97">
        <f>+COUNT($B$87:B93)+1</f>
        <v>7</v>
      </c>
      <c r="C94" s="98" t="s">
        <v>166</v>
      </c>
      <c r="D94" s="99" t="s">
        <v>167</v>
      </c>
      <c r="E94" s="56" t="s">
        <v>53</v>
      </c>
      <c r="F94" s="56">
        <v>44</v>
      </c>
      <c r="G94" s="9"/>
      <c r="H94" s="96">
        <f t="shared" si="11"/>
        <v>0</v>
      </c>
      <c r="J94" s="50"/>
    </row>
    <row r="95" spans="2:10" s="49" customFormat="1" ht="47.25">
      <c r="B95" s="97">
        <f>+COUNT($B$87:B94)+1</f>
        <v>8</v>
      </c>
      <c r="C95" s="98" t="s">
        <v>168</v>
      </c>
      <c r="D95" s="99" t="s">
        <v>169</v>
      </c>
      <c r="E95" s="56" t="s">
        <v>53</v>
      </c>
      <c r="F95" s="56">
        <v>71</v>
      </c>
      <c r="G95" s="9"/>
      <c r="H95" s="96">
        <f t="shared" si="11"/>
        <v>0</v>
      </c>
      <c r="J95" s="50"/>
    </row>
    <row r="96" spans="2:10" s="49" customFormat="1" ht="63">
      <c r="B96" s="97">
        <f>+COUNT($B$87:B95)+1</f>
        <v>9</v>
      </c>
      <c r="C96" s="98" t="s">
        <v>170</v>
      </c>
      <c r="D96" s="99" t="s">
        <v>171</v>
      </c>
      <c r="E96" s="56" t="s">
        <v>23</v>
      </c>
      <c r="F96" s="56">
        <v>2</v>
      </c>
      <c r="G96" s="9"/>
      <c r="H96" s="96">
        <f t="shared" si="11"/>
        <v>0</v>
      </c>
      <c r="J96" s="50"/>
    </row>
    <row r="97" spans="2:10" s="49" customFormat="1" ht="63">
      <c r="B97" s="97">
        <f>+COUNT($B$87:B96)+1</f>
        <v>10</v>
      </c>
      <c r="C97" s="98" t="s">
        <v>172</v>
      </c>
      <c r="D97" s="99" t="s">
        <v>173</v>
      </c>
      <c r="E97" s="56" t="s">
        <v>23</v>
      </c>
      <c r="F97" s="56">
        <v>2</v>
      </c>
      <c r="G97" s="9"/>
      <c r="H97" s="96">
        <f t="shared" si="11"/>
        <v>0</v>
      </c>
      <c r="J97" s="50"/>
    </row>
    <row r="98" spans="2:10" s="49" customFormat="1" ht="63">
      <c r="B98" s="97">
        <f>+COUNT($B$87:B97)+1</f>
        <v>11</v>
      </c>
      <c r="C98" s="98" t="s">
        <v>174</v>
      </c>
      <c r="D98" s="99" t="s">
        <v>175</v>
      </c>
      <c r="E98" s="56" t="s">
        <v>23</v>
      </c>
      <c r="F98" s="56">
        <v>15</v>
      </c>
      <c r="G98" s="9"/>
      <c r="H98" s="96">
        <f t="shared" si="11"/>
        <v>0</v>
      </c>
      <c r="J98" s="50"/>
    </row>
    <row r="99" spans="2:10" s="49" customFormat="1" ht="63">
      <c r="B99" s="97">
        <f>+COUNT($B$87:B98)+1</f>
        <v>12</v>
      </c>
      <c r="C99" s="98" t="s">
        <v>176</v>
      </c>
      <c r="D99" s="99" t="s">
        <v>177</v>
      </c>
      <c r="E99" s="56" t="s">
        <v>23</v>
      </c>
      <c r="F99" s="56">
        <v>1</v>
      </c>
      <c r="G99" s="9"/>
      <c r="H99" s="96">
        <f t="shared" si="11"/>
        <v>0</v>
      </c>
      <c r="J99" s="50"/>
    </row>
    <row r="100" spans="2:10" s="49" customFormat="1" ht="63">
      <c r="B100" s="97">
        <f>+COUNT($B$87:B99)+1</f>
        <v>13</v>
      </c>
      <c r="C100" s="98" t="s">
        <v>178</v>
      </c>
      <c r="D100" s="99" t="s">
        <v>179</v>
      </c>
      <c r="E100" s="56" t="s">
        <v>23</v>
      </c>
      <c r="F100" s="56">
        <v>1</v>
      </c>
      <c r="G100" s="9"/>
      <c r="H100" s="96">
        <f t="shared" si="11"/>
        <v>0</v>
      </c>
      <c r="J100" s="50"/>
    </row>
    <row r="101" spans="2:10" s="49" customFormat="1" ht="63">
      <c r="B101" s="97">
        <f>+COUNT($B$87:B100)+1</f>
        <v>14</v>
      </c>
      <c r="C101" s="98" t="s">
        <v>180</v>
      </c>
      <c r="D101" s="99" t="s">
        <v>181</v>
      </c>
      <c r="E101" s="56" t="s">
        <v>23</v>
      </c>
      <c r="F101" s="56">
        <v>4</v>
      </c>
      <c r="G101" s="9"/>
      <c r="H101" s="96">
        <f t="shared" si="11"/>
        <v>0</v>
      </c>
      <c r="J101" s="50"/>
    </row>
    <row r="102" spans="2:10" s="49" customFormat="1" ht="63">
      <c r="B102" s="97">
        <f>+COUNT($B$87:B101)+1</f>
        <v>15</v>
      </c>
      <c r="C102" s="98" t="s">
        <v>182</v>
      </c>
      <c r="D102" s="99" t="s">
        <v>183</v>
      </c>
      <c r="E102" s="56" t="s">
        <v>23</v>
      </c>
      <c r="F102" s="56">
        <v>5</v>
      </c>
      <c r="G102" s="9"/>
      <c r="H102" s="96">
        <f t="shared" si="11"/>
        <v>0</v>
      </c>
      <c r="J102" s="50"/>
    </row>
    <row r="103" spans="2:10" s="49" customFormat="1" ht="31.5">
      <c r="B103" s="97">
        <f>+COUNT($B$87:B102)+1</f>
        <v>16</v>
      </c>
      <c r="C103" s="98" t="s">
        <v>184</v>
      </c>
      <c r="D103" s="99" t="s">
        <v>185</v>
      </c>
      <c r="E103" s="56" t="s">
        <v>23</v>
      </c>
      <c r="F103" s="56">
        <v>15</v>
      </c>
      <c r="G103" s="9"/>
      <c r="H103" s="96">
        <f t="shared" si="11"/>
        <v>0</v>
      </c>
      <c r="J103" s="50"/>
    </row>
    <row r="104" spans="2:10" s="49" customFormat="1" ht="63">
      <c r="B104" s="97">
        <f>+COUNT($B$87:B103)+1</f>
        <v>17</v>
      </c>
      <c r="C104" s="98" t="s">
        <v>184</v>
      </c>
      <c r="D104" s="99" t="s">
        <v>186</v>
      </c>
      <c r="E104" s="56" t="s">
        <v>23</v>
      </c>
      <c r="F104" s="56">
        <v>4</v>
      </c>
      <c r="G104" s="9"/>
      <c r="H104" s="96">
        <f t="shared" si="11"/>
        <v>0</v>
      </c>
      <c r="J104" s="50"/>
    </row>
    <row r="105" spans="2:10" s="49" customFormat="1" ht="47.25">
      <c r="B105" s="97">
        <f>+COUNT($B$87:B104)+1</f>
        <v>18</v>
      </c>
      <c r="C105" s="98" t="s">
        <v>187</v>
      </c>
      <c r="D105" s="99" t="s">
        <v>188</v>
      </c>
      <c r="E105" s="56" t="s">
        <v>23</v>
      </c>
      <c r="F105" s="56">
        <v>7</v>
      </c>
      <c r="G105" s="9"/>
      <c r="H105" s="96">
        <f t="shared" si="11"/>
        <v>0</v>
      </c>
      <c r="J105" s="50"/>
    </row>
    <row r="106" spans="2:10" s="49" customFormat="1" ht="63">
      <c r="B106" s="97">
        <f>+COUNT($B$87:B105)+1</f>
        <v>19</v>
      </c>
      <c r="C106" s="98" t="s">
        <v>187</v>
      </c>
      <c r="D106" s="99" t="s">
        <v>189</v>
      </c>
      <c r="E106" s="56" t="s">
        <v>23</v>
      </c>
      <c r="F106" s="56">
        <v>1</v>
      </c>
      <c r="G106" s="9"/>
      <c r="H106" s="96">
        <f t="shared" si="11"/>
        <v>0</v>
      </c>
      <c r="J106" s="50"/>
    </row>
    <row r="107" spans="2:10" s="49" customFormat="1" ht="47.25">
      <c r="B107" s="97">
        <f>+COUNT($B$87:B106)+1</f>
        <v>20</v>
      </c>
      <c r="C107" s="98" t="s">
        <v>190</v>
      </c>
      <c r="D107" s="99" t="s">
        <v>191</v>
      </c>
      <c r="E107" s="56" t="s">
        <v>23</v>
      </c>
      <c r="F107" s="56">
        <v>4</v>
      </c>
      <c r="G107" s="9"/>
      <c r="H107" s="96">
        <f t="shared" si="11"/>
        <v>0</v>
      </c>
      <c r="J107" s="50"/>
    </row>
    <row r="108" spans="2:10" s="49" customFormat="1" ht="47.25">
      <c r="B108" s="97">
        <f>+COUNT($B$87:B107)+1</f>
        <v>21</v>
      </c>
      <c r="C108" s="98" t="s">
        <v>192</v>
      </c>
      <c r="D108" s="99" t="s">
        <v>193</v>
      </c>
      <c r="E108" s="56" t="s">
        <v>23</v>
      </c>
      <c r="F108" s="56">
        <v>3</v>
      </c>
      <c r="G108" s="9"/>
      <c r="H108" s="96">
        <f t="shared" si="11"/>
        <v>0</v>
      </c>
      <c r="J108" s="50"/>
    </row>
    <row r="109" spans="2:10" s="49" customFormat="1" ht="31.5">
      <c r="B109" s="97">
        <f>+COUNT($B$87:B108)+1</f>
        <v>22</v>
      </c>
      <c r="C109" s="98" t="s">
        <v>194</v>
      </c>
      <c r="D109" s="99" t="s">
        <v>195</v>
      </c>
      <c r="E109" s="56" t="s">
        <v>23</v>
      </c>
      <c r="F109" s="56">
        <v>5</v>
      </c>
      <c r="G109" s="9"/>
      <c r="H109" s="96">
        <f t="shared" si="11"/>
        <v>0</v>
      </c>
      <c r="J109" s="50"/>
    </row>
    <row r="110" spans="2:10" s="49" customFormat="1" ht="31.5">
      <c r="B110" s="97">
        <f>+COUNT($B$87:B109)+1</f>
        <v>23</v>
      </c>
      <c r="C110" s="98" t="s">
        <v>196</v>
      </c>
      <c r="D110" s="99" t="s">
        <v>197</v>
      </c>
      <c r="E110" s="56" t="s">
        <v>53</v>
      </c>
      <c r="F110" s="56">
        <v>470</v>
      </c>
      <c r="G110" s="9"/>
      <c r="H110" s="96">
        <f t="shared" si="11"/>
        <v>0</v>
      </c>
      <c r="J110" s="50"/>
    </row>
    <row r="111" spans="2:10" s="49" customFormat="1" ht="47.25">
      <c r="B111" s="97">
        <f>+COUNT($B$87:B110)+1</f>
        <v>24</v>
      </c>
      <c r="C111" s="98" t="s">
        <v>198</v>
      </c>
      <c r="D111" s="99" t="s">
        <v>199</v>
      </c>
      <c r="E111" s="56" t="s">
        <v>23</v>
      </c>
      <c r="F111" s="56">
        <v>3</v>
      </c>
      <c r="G111" s="9"/>
      <c r="H111" s="96">
        <f t="shared" si="11"/>
        <v>0</v>
      </c>
      <c r="J111" s="50"/>
    </row>
    <row r="112" spans="2:10" s="49" customFormat="1" ht="47.25">
      <c r="B112" s="97">
        <f>+COUNT($B$87:B111)+1</f>
        <v>25</v>
      </c>
      <c r="C112" s="98" t="s">
        <v>200</v>
      </c>
      <c r="D112" s="99" t="s">
        <v>201</v>
      </c>
      <c r="E112" s="56" t="s">
        <v>23</v>
      </c>
      <c r="F112" s="56">
        <v>1</v>
      </c>
      <c r="G112" s="9"/>
      <c r="H112" s="96">
        <f t="shared" si="11"/>
        <v>0</v>
      </c>
      <c r="J112" s="50"/>
    </row>
    <row r="113" spans="2:10" s="49" customFormat="1" ht="31.5">
      <c r="B113" s="97">
        <f>+COUNT($B$87:B112)+1</f>
        <v>26</v>
      </c>
      <c r="C113" s="98" t="s">
        <v>202</v>
      </c>
      <c r="D113" s="99" t="s">
        <v>203</v>
      </c>
      <c r="E113" s="56" t="s">
        <v>24</v>
      </c>
      <c r="F113" s="56">
        <v>22</v>
      </c>
      <c r="G113" s="9"/>
      <c r="H113" s="96">
        <f t="shared" si="11"/>
        <v>0</v>
      </c>
      <c r="J113" s="50"/>
    </row>
    <row r="114" spans="2:10" s="49" customFormat="1" ht="15.75" customHeight="1">
      <c r="B114" s="101"/>
      <c r="C114" s="102"/>
      <c r="D114" s="103"/>
      <c r="E114" s="104"/>
      <c r="F114" s="105"/>
      <c r="G114" s="41"/>
      <c r="H114" s="106"/>
    </row>
    <row r="115" spans="2:10" s="49" customFormat="1" ht="16.5" thickBot="1">
      <c r="B115" s="107"/>
      <c r="C115" s="108"/>
      <c r="D115" s="108"/>
      <c r="E115" s="109"/>
      <c r="F115" s="109"/>
      <c r="G115" s="8" t="str">
        <f>C86&amp;" SKUPAJ:"</f>
        <v>ODVODNJAVANJE SKUPAJ:</v>
      </c>
      <c r="H115" s="110">
        <f>SUM(H$88:H$113)</f>
        <v>0</v>
      </c>
    </row>
    <row r="116" spans="2:10" s="49" customFormat="1">
      <c r="B116" s="111"/>
      <c r="C116" s="102"/>
      <c r="D116" s="112"/>
      <c r="E116" s="113"/>
      <c r="F116" s="105"/>
      <c r="G116" s="41"/>
      <c r="H116" s="106"/>
      <c r="J116" s="50"/>
    </row>
    <row r="117" spans="2:10" s="49" customFormat="1">
      <c r="B117" s="91" t="s">
        <v>52</v>
      </c>
      <c r="C117" s="176" t="s">
        <v>67</v>
      </c>
      <c r="D117" s="176"/>
      <c r="E117" s="92"/>
      <c r="F117" s="93"/>
      <c r="G117" s="6"/>
      <c r="H117" s="94"/>
      <c r="J117" s="50"/>
    </row>
    <row r="118" spans="2:10" s="49" customFormat="1">
      <c r="B118" s="95"/>
      <c r="C118" s="175"/>
      <c r="D118" s="175"/>
      <c r="E118" s="175"/>
      <c r="F118" s="175"/>
      <c r="G118" s="7"/>
      <c r="H118" s="96"/>
    </row>
    <row r="119" spans="2:10" s="49" customFormat="1">
      <c r="B119" s="97">
        <f>+COUNT($B$118:B118)+1</f>
        <v>1</v>
      </c>
      <c r="C119" s="98" t="s">
        <v>204</v>
      </c>
      <c r="D119" s="99" t="s">
        <v>205</v>
      </c>
      <c r="E119" s="56" t="s">
        <v>24</v>
      </c>
      <c r="F119" s="56">
        <v>291</v>
      </c>
      <c r="G119" s="9"/>
      <c r="H119" s="96">
        <f t="shared" ref="H119" si="12">+$F119*G119</f>
        <v>0</v>
      </c>
      <c r="J119" s="50"/>
    </row>
    <row r="120" spans="2:10" s="49" customFormat="1" ht="31.5">
      <c r="B120" s="97">
        <f>+COUNT($B$118:B119)+1</f>
        <v>2</v>
      </c>
      <c r="C120" s="98" t="s">
        <v>206</v>
      </c>
      <c r="D120" s="99" t="s">
        <v>207</v>
      </c>
      <c r="E120" s="56" t="s">
        <v>24</v>
      </c>
      <c r="F120" s="56">
        <v>28</v>
      </c>
      <c r="G120" s="9"/>
      <c r="H120" s="96">
        <f t="shared" ref="H120" si="13">+$F120*G120</f>
        <v>0</v>
      </c>
      <c r="J120" s="50"/>
    </row>
    <row r="121" spans="2:10" s="49" customFormat="1" ht="31.5">
      <c r="B121" s="97">
        <f>+COUNT($B$118:B120)+1</f>
        <v>3</v>
      </c>
      <c r="C121" s="98" t="s">
        <v>208</v>
      </c>
      <c r="D121" s="99" t="s">
        <v>209</v>
      </c>
      <c r="E121" s="56" t="s">
        <v>24</v>
      </c>
      <c r="F121" s="56">
        <v>465</v>
      </c>
      <c r="G121" s="9"/>
      <c r="H121" s="96">
        <f t="shared" ref="H121:H137" si="14">+$F121*G121</f>
        <v>0</v>
      </c>
      <c r="J121" s="50"/>
    </row>
    <row r="122" spans="2:10" s="49" customFormat="1" ht="31.5">
      <c r="B122" s="97">
        <f>+COUNT($B$118:B121)+1</f>
        <v>4</v>
      </c>
      <c r="C122" s="98" t="s">
        <v>210</v>
      </c>
      <c r="D122" s="99" t="s">
        <v>211</v>
      </c>
      <c r="E122" s="56" t="s">
        <v>24</v>
      </c>
      <c r="F122" s="56">
        <v>151</v>
      </c>
      <c r="G122" s="9"/>
      <c r="H122" s="96">
        <f t="shared" si="14"/>
        <v>0</v>
      </c>
      <c r="J122" s="50"/>
    </row>
    <row r="123" spans="2:10" s="49" customFormat="1" ht="63">
      <c r="B123" s="97">
        <f>+COUNT($B$118:B122)+1</f>
        <v>5</v>
      </c>
      <c r="C123" s="98" t="s">
        <v>212</v>
      </c>
      <c r="D123" s="99" t="s">
        <v>213</v>
      </c>
      <c r="E123" s="56" t="s">
        <v>55</v>
      </c>
      <c r="F123" s="56">
        <v>11755</v>
      </c>
      <c r="G123" s="9"/>
      <c r="H123" s="96">
        <f t="shared" si="14"/>
        <v>0</v>
      </c>
      <c r="J123" s="50"/>
    </row>
    <row r="124" spans="2:10" s="49" customFormat="1" ht="63">
      <c r="B124" s="97">
        <f>+COUNT($B$118:B123)+1</f>
        <v>6</v>
      </c>
      <c r="C124" s="98" t="s">
        <v>214</v>
      </c>
      <c r="D124" s="99" t="s">
        <v>215</v>
      </c>
      <c r="E124" s="56" t="s">
        <v>55</v>
      </c>
      <c r="F124" s="56">
        <v>7750</v>
      </c>
      <c r="G124" s="9"/>
      <c r="H124" s="96">
        <f t="shared" si="14"/>
        <v>0</v>
      </c>
      <c r="J124" s="50"/>
    </row>
    <row r="125" spans="2:10" s="49" customFormat="1">
      <c r="B125" s="97">
        <f>+COUNT($B$118:B124)+1</f>
        <v>7</v>
      </c>
      <c r="C125" s="98" t="s">
        <v>216</v>
      </c>
      <c r="D125" s="99" t="s">
        <v>217</v>
      </c>
      <c r="E125" s="56" t="s">
        <v>55</v>
      </c>
      <c r="F125" s="56">
        <v>250</v>
      </c>
      <c r="G125" s="9"/>
      <c r="H125" s="96">
        <f t="shared" si="14"/>
        <v>0</v>
      </c>
      <c r="J125" s="50"/>
    </row>
    <row r="126" spans="2:10" s="49" customFormat="1" ht="47.25">
      <c r="B126" s="97">
        <f>+COUNT($B$118:B125)+1</f>
        <v>8</v>
      </c>
      <c r="C126" s="98" t="s">
        <v>218</v>
      </c>
      <c r="D126" s="99" t="s">
        <v>383</v>
      </c>
      <c r="E126" s="56" t="s">
        <v>25</v>
      </c>
      <c r="F126" s="56">
        <v>27</v>
      </c>
      <c r="G126" s="9"/>
      <c r="H126" s="96">
        <f t="shared" si="14"/>
        <v>0</v>
      </c>
      <c r="J126" s="50"/>
    </row>
    <row r="127" spans="2:10" s="49" customFormat="1" ht="78.75">
      <c r="B127" s="97">
        <f>+COUNT($B$118:B126)+1</f>
        <v>9</v>
      </c>
      <c r="C127" s="98" t="s">
        <v>219</v>
      </c>
      <c r="D127" s="99" t="s">
        <v>384</v>
      </c>
      <c r="E127" s="56" t="s">
        <v>25</v>
      </c>
      <c r="F127" s="56">
        <v>125</v>
      </c>
      <c r="G127" s="9"/>
      <c r="H127" s="96">
        <f t="shared" si="14"/>
        <v>0</v>
      </c>
      <c r="J127" s="50"/>
    </row>
    <row r="128" spans="2:10" s="49" customFormat="1" ht="78.75">
      <c r="B128" s="97">
        <f>+COUNT($B$118:B127)+1</f>
        <v>10</v>
      </c>
      <c r="C128" s="98" t="s">
        <v>220</v>
      </c>
      <c r="D128" s="99" t="s">
        <v>385</v>
      </c>
      <c r="E128" s="56" t="s">
        <v>25</v>
      </c>
      <c r="F128" s="56">
        <v>110</v>
      </c>
      <c r="G128" s="9"/>
      <c r="H128" s="96">
        <f t="shared" si="14"/>
        <v>0</v>
      </c>
      <c r="J128" s="50"/>
    </row>
    <row r="129" spans="2:10" s="49" customFormat="1" ht="47.25">
      <c r="B129" s="97">
        <f>+COUNT($B$118:B128)+1</f>
        <v>11</v>
      </c>
      <c r="C129" s="98" t="s">
        <v>221</v>
      </c>
      <c r="D129" s="99" t="s">
        <v>386</v>
      </c>
      <c r="E129" s="56" t="s">
        <v>25</v>
      </c>
      <c r="F129" s="56">
        <v>35</v>
      </c>
      <c r="G129" s="9"/>
      <c r="H129" s="96">
        <f t="shared" si="14"/>
        <v>0</v>
      </c>
      <c r="J129" s="50"/>
    </row>
    <row r="130" spans="2:10" s="49" customFormat="1" ht="31.5">
      <c r="B130" s="97">
        <f>+COUNT($B$118:B129)+1</f>
        <v>12</v>
      </c>
      <c r="C130" s="98" t="s">
        <v>222</v>
      </c>
      <c r="D130" s="99" t="s">
        <v>223</v>
      </c>
      <c r="E130" s="56" t="s">
        <v>24</v>
      </c>
      <c r="F130" s="56">
        <v>29</v>
      </c>
      <c r="G130" s="9"/>
      <c r="H130" s="96">
        <f t="shared" si="14"/>
        <v>0</v>
      </c>
      <c r="J130" s="50"/>
    </row>
    <row r="131" spans="2:10" s="49" customFormat="1" ht="78.75">
      <c r="B131" s="97">
        <f>+COUNT($B$118:B130)+1</f>
        <v>13</v>
      </c>
      <c r="C131" s="98" t="s">
        <v>224</v>
      </c>
      <c r="D131" s="99" t="s">
        <v>387</v>
      </c>
      <c r="E131" s="56" t="s">
        <v>53</v>
      </c>
      <c r="F131" s="56">
        <v>151.9</v>
      </c>
      <c r="G131" s="9"/>
      <c r="H131" s="96">
        <f t="shared" si="14"/>
        <v>0</v>
      </c>
      <c r="J131" s="50"/>
    </row>
    <row r="132" spans="2:10" s="49" customFormat="1" ht="47.25">
      <c r="B132" s="97">
        <f>+COUNT($B$118:B131)+1</f>
        <v>14</v>
      </c>
      <c r="C132" s="98" t="s">
        <v>225</v>
      </c>
      <c r="D132" s="99" t="s">
        <v>388</v>
      </c>
      <c r="E132" s="56" t="s">
        <v>53</v>
      </c>
      <c r="F132" s="56">
        <v>151.9</v>
      </c>
      <c r="G132" s="9"/>
      <c r="H132" s="96">
        <f t="shared" si="14"/>
        <v>0</v>
      </c>
      <c r="J132" s="50"/>
    </row>
    <row r="133" spans="2:10" s="49" customFormat="1" ht="31.5">
      <c r="B133" s="97">
        <f>+COUNT($B$118:B132)+1</f>
        <v>15</v>
      </c>
      <c r="C133" s="98" t="s">
        <v>226</v>
      </c>
      <c r="D133" s="99" t="s">
        <v>227</v>
      </c>
      <c r="E133" s="56" t="s">
        <v>53</v>
      </c>
      <c r="F133" s="56">
        <v>24</v>
      </c>
      <c r="G133" s="9"/>
      <c r="H133" s="96">
        <f t="shared" si="14"/>
        <v>0</v>
      </c>
      <c r="J133" s="50"/>
    </row>
    <row r="134" spans="2:10" s="49" customFormat="1" ht="63">
      <c r="B134" s="97">
        <f>+COUNT($B$118:B133)+1</f>
        <v>16</v>
      </c>
      <c r="C134" s="98" t="s">
        <v>228</v>
      </c>
      <c r="D134" s="99" t="s">
        <v>449</v>
      </c>
      <c r="E134" s="56" t="s">
        <v>53</v>
      </c>
      <c r="F134" s="56">
        <v>47</v>
      </c>
      <c r="G134" s="9"/>
      <c r="H134" s="96">
        <f t="shared" si="14"/>
        <v>0</v>
      </c>
      <c r="J134" s="50"/>
    </row>
    <row r="135" spans="2:10" s="49" customFormat="1" ht="31.5">
      <c r="B135" s="97">
        <f>+COUNT($B$118:B134)+1</f>
        <v>17</v>
      </c>
      <c r="C135" s="98" t="s">
        <v>229</v>
      </c>
      <c r="D135" s="99" t="s">
        <v>230</v>
      </c>
      <c r="E135" s="56" t="s">
        <v>53</v>
      </c>
      <c r="F135" s="56">
        <v>133.19999999999999</v>
      </c>
      <c r="G135" s="9"/>
      <c r="H135" s="96">
        <f t="shared" si="14"/>
        <v>0</v>
      </c>
      <c r="J135" s="50"/>
    </row>
    <row r="136" spans="2:10" s="49" customFormat="1" ht="78.75">
      <c r="B136" s="97">
        <f>+COUNT($B$118:B135)+1</f>
        <v>18</v>
      </c>
      <c r="C136" s="98" t="s">
        <v>216</v>
      </c>
      <c r="D136" s="99" t="s">
        <v>231</v>
      </c>
      <c r="E136" s="56" t="s">
        <v>53</v>
      </c>
      <c r="F136" s="56">
        <v>20</v>
      </c>
      <c r="G136" s="9"/>
      <c r="H136" s="96">
        <f t="shared" si="14"/>
        <v>0</v>
      </c>
      <c r="J136" s="50"/>
    </row>
    <row r="137" spans="2:10" s="49" customFormat="1" ht="78.75">
      <c r="B137" s="97">
        <f>+COUNT($B$118:B136)+1</f>
        <v>19</v>
      </c>
      <c r="C137" s="98" t="s">
        <v>232</v>
      </c>
      <c r="D137" s="99" t="s">
        <v>233</v>
      </c>
      <c r="E137" s="56" t="s">
        <v>23</v>
      </c>
      <c r="F137" s="56">
        <v>15</v>
      </c>
      <c r="G137" s="9"/>
      <c r="H137" s="96">
        <f t="shared" si="14"/>
        <v>0</v>
      </c>
      <c r="J137" s="50"/>
    </row>
    <row r="138" spans="2:10" s="49" customFormat="1" ht="15.75" customHeight="1">
      <c r="B138" s="101"/>
      <c r="C138" s="102"/>
      <c r="D138" s="103"/>
      <c r="E138" s="104"/>
      <c r="F138" s="105"/>
      <c r="G138" s="41"/>
      <c r="H138" s="106"/>
    </row>
    <row r="139" spans="2:10" s="49" customFormat="1" ht="16.5" thickBot="1">
      <c r="B139" s="107"/>
      <c r="C139" s="108"/>
      <c r="D139" s="108"/>
      <c r="E139" s="109"/>
      <c r="F139" s="109"/>
      <c r="G139" s="8" t="str">
        <f>C117&amp;" SKUPAJ:"</f>
        <v>GRADBENA IN OBRTNIŠKA DELA SKUPAJ:</v>
      </c>
      <c r="H139" s="110">
        <f>SUM(H$119:H$137)</f>
        <v>0</v>
      </c>
    </row>
    <row r="141" spans="2:10" s="49" customFormat="1">
      <c r="B141" s="91" t="s">
        <v>61</v>
      </c>
      <c r="C141" s="176" t="s">
        <v>65</v>
      </c>
      <c r="D141" s="176"/>
      <c r="E141" s="92"/>
      <c r="F141" s="93"/>
      <c r="G141" s="6"/>
      <c r="H141" s="94"/>
      <c r="J141" s="50"/>
    </row>
    <row r="142" spans="2:10" s="49" customFormat="1">
      <c r="B142" s="95"/>
      <c r="C142" s="175"/>
      <c r="D142" s="175"/>
      <c r="E142" s="175"/>
      <c r="F142" s="175"/>
      <c r="G142" s="7"/>
      <c r="H142" s="96"/>
    </row>
    <row r="143" spans="2:10" s="49" customFormat="1" ht="31.5">
      <c r="B143" s="97">
        <f>+COUNT($B$142:B142)+1</f>
        <v>1</v>
      </c>
      <c r="C143" s="98" t="s">
        <v>234</v>
      </c>
      <c r="D143" s="99" t="s">
        <v>235</v>
      </c>
      <c r="E143" s="56" t="s">
        <v>23</v>
      </c>
      <c r="F143" s="56">
        <v>14</v>
      </c>
      <c r="G143" s="9"/>
      <c r="H143" s="96">
        <f t="shared" ref="H143:H165" si="15">+$F143*G143</f>
        <v>0</v>
      </c>
      <c r="J143" s="50"/>
    </row>
    <row r="144" spans="2:10" s="49" customFormat="1" ht="47.25">
      <c r="B144" s="97">
        <f>+COUNT($B$142:B143)+1</f>
        <v>2</v>
      </c>
      <c r="C144" s="98" t="s">
        <v>236</v>
      </c>
      <c r="D144" s="99" t="s">
        <v>237</v>
      </c>
      <c r="E144" s="56" t="s">
        <v>23</v>
      </c>
      <c r="F144" s="56">
        <v>7</v>
      </c>
      <c r="G144" s="9"/>
      <c r="H144" s="96">
        <f t="shared" si="15"/>
        <v>0</v>
      </c>
      <c r="J144" s="50"/>
    </row>
    <row r="145" spans="2:10" s="49" customFormat="1" ht="47.25">
      <c r="B145" s="97">
        <f>+COUNT($B$142:B144)+1</f>
        <v>3</v>
      </c>
      <c r="C145" s="98" t="s">
        <v>238</v>
      </c>
      <c r="D145" s="99" t="s">
        <v>239</v>
      </c>
      <c r="E145" s="56" t="s">
        <v>23</v>
      </c>
      <c r="F145" s="56">
        <v>1</v>
      </c>
      <c r="G145" s="9"/>
      <c r="H145" s="96">
        <f t="shared" si="15"/>
        <v>0</v>
      </c>
      <c r="J145" s="50"/>
    </row>
    <row r="146" spans="2:10" s="49" customFormat="1" ht="47.25">
      <c r="B146" s="97">
        <f>+COUNT($B$142:B145)+1</f>
        <v>4</v>
      </c>
      <c r="C146" s="98" t="s">
        <v>238</v>
      </c>
      <c r="D146" s="99" t="s">
        <v>240</v>
      </c>
      <c r="E146" s="56" t="s">
        <v>23</v>
      </c>
      <c r="F146" s="56">
        <v>1</v>
      </c>
      <c r="G146" s="9"/>
      <c r="H146" s="96">
        <f t="shared" si="15"/>
        <v>0</v>
      </c>
      <c r="J146" s="50"/>
    </row>
    <row r="147" spans="2:10" s="49" customFormat="1" ht="47.25">
      <c r="B147" s="97">
        <f>+COUNT($B$142:B146)+1</f>
        <v>5</v>
      </c>
      <c r="C147" s="98" t="s">
        <v>241</v>
      </c>
      <c r="D147" s="99" t="s">
        <v>242</v>
      </c>
      <c r="E147" s="56" t="s">
        <v>23</v>
      </c>
      <c r="F147" s="56">
        <v>7</v>
      </c>
      <c r="G147" s="9"/>
      <c r="H147" s="96">
        <f t="shared" si="15"/>
        <v>0</v>
      </c>
      <c r="J147" s="50"/>
    </row>
    <row r="148" spans="2:10" s="49" customFormat="1" ht="47.25">
      <c r="B148" s="97">
        <f>+COUNT($B$142:B147)+1</f>
        <v>6</v>
      </c>
      <c r="C148" s="98" t="s">
        <v>241</v>
      </c>
      <c r="D148" s="99" t="s">
        <v>243</v>
      </c>
      <c r="E148" s="56" t="s">
        <v>23</v>
      </c>
      <c r="F148" s="56">
        <v>1</v>
      </c>
      <c r="G148" s="9"/>
      <c r="H148" s="96">
        <f t="shared" si="15"/>
        <v>0</v>
      </c>
      <c r="J148" s="50"/>
    </row>
    <row r="149" spans="2:10" s="49" customFormat="1" ht="63">
      <c r="B149" s="97">
        <f>+COUNT($B$142:B148)+1</f>
        <v>7</v>
      </c>
      <c r="C149" s="98" t="s">
        <v>244</v>
      </c>
      <c r="D149" s="99" t="s">
        <v>245</v>
      </c>
      <c r="E149" s="56" t="s">
        <v>23</v>
      </c>
      <c r="F149" s="56">
        <v>2</v>
      </c>
      <c r="G149" s="9"/>
      <c r="H149" s="96">
        <f t="shared" si="15"/>
        <v>0</v>
      </c>
      <c r="J149" s="50"/>
    </row>
    <row r="150" spans="2:10" s="49" customFormat="1" ht="47.25">
      <c r="B150" s="97">
        <f>+COUNT($B$142:B149)+1</f>
        <v>8</v>
      </c>
      <c r="C150" s="98" t="s">
        <v>246</v>
      </c>
      <c r="D150" s="99" t="s">
        <v>247</v>
      </c>
      <c r="E150" s="56" t="s">
        <v>23</v>
      </c>
      <c r="F150" s="56">
        <v>8</v>
      </c>
      <c r="G150" s="9"/>
      <c r="H150" s="96">
        <f t="shared" si="15"/>
        <v>0</v>
      </c>
      <c r="J150" s="50"/>
    </row>
    <row r="151" spans="2:10" s="49" customFormat="1" ht="63">
      <c r="B151" s="97">
        <f>+COUNT($B$142:B150)+1</f>
        <v>9</v>
      </c>
      <c r="C151" s="98" t="s">
        <v>246</v>
      </c>
      <c r="D151" s="99" t="s">
        <v>248</v>
      </c>
      <c r="E151" s="56" t="s">
        <v>23</v>
      </c>
      <c r="F151" s="56">
        <v>2</v>
      </c>
      <c r="G151" s="9"/>
      <c r="H151" s="96">
        <f t="shared" si="15"/>
        <v>0</v>
      </c>
      <c r="J151" s="50"/>
    </row>
    <row r="152" spans="2:10" s="49" customFormat="1" ht="63">
      <c r="B152" s="97">
        <f>+COUNT($B$142:B151)+1</f>
        <v>10</v>
      </c>
      <c r="C152" s="98" t="s">
        <v>249</v>
      </c>
      <c r="D152" s="99" t="s">
        <v>250</v>
      </c>
      <c r="E152" s="56" t="s">
        <v>23</v>
      </c>
      <c r="F152" s="56">
        <v>2</v>
      </c>
      <c r="G152" s="9"/>
      <c r="H152" s="96">
        <f t="shared" si="15"/>
        <v>0</v>
      </c>
      <c r="J152" s="50"/>
    </row>
    <row r="153" spans="2:10" s="49" customFormat="1" ht="63">
      <c r="B153" s="97">
        <f>+COUNT($B$142:B152)+1</f>
        <v>11</v>
      </c>
      <c r="C153" s="98" t="s">
        <v>85</v>
      </c>
      <c r="D153" s="99" t="s">
        <v>251</v>
      </c>
      <c r="E153" s="56" t="s">
        <v>23</v>
      </c>
      <c r="F153" s="56">
        <v>3</v>
      </c>
      <c r="G153" s="9"/>
      <c r="H153" s="96">
        <f t="shared" si="15"/>
        <v>0</v>
      </c>
      <c r="J153" s="50"/>
    </row>
    <row r="154" spans="2:10" s="49" customFormat="1" ht="63">
      <c r="B154" s="97">
        <f>+COUNT($B$142:B153)+1</f>
        <v>12</v>
      </c>
      <c r="C154" s="98" t="s">
        <v>86</v>
      </c>
      <c r="D154" s="99" t="s">
        <v>252</v>
      </c>
      <c r="E154" s="56" t="s">
        <v>23</v>
      </c>
      <c r="F154" s="56">
        <v>3</v>
      </c>
      <c r="G154" s="9"/>
      <c r="H154" s="96">
        <f t="shared" si="15"/>
        <v>0</v>
      </c>
      <c r="J154" s="50"/>
    </row>
    <row r="155" spans="2:10" s="49" customFormat="1" ht="78.75">
      <c r="B155" s="97">
        <f>+COUNT($B$142:B154)+1</f>
        <v>13</v>
      </c>
      <c r="C155" s="98" t="s">
        <v>88</v>
      </c>
      <c r="D155" s="99" t="s">
        <v>253</v>
      </c>
      <c r="E155" s="56" t="s">
        <v>53</v>
      </c>
      <c r="F155" s="56">
        <v>32</v>
      </c>
      <c r="G155" s="9"/>
      <c r="H155" s="96">
        <f t="shared" si="15"/>
        <v>0</v>
      </c>
      <c r="J155" s="50"/>
    </row>
    <row r="156" spans="2:10" s="49" customFormat="1" ht="78.75">
      <c r="B156" s="97">
        <f>+COUNT($B$142:B155)+1</f>
        <v>14</v>
      </c>
      <c r="C156" s="98" t="s">
        <v>234</v>
      </c>
      <c r="D156" s="99" t="s">
        <v>254</v>
      </c>
      <c r="E156" s="56" t="s">
        <v>53</v>
      </c>
      <c r="F156" s="56">
        <v>870</v>
      </c>
      <c r="G156" s="9"/>
      <c r="H156" s="96">
        <f t="shared" si="15"/>
        <v>0</v>
      </c>
      <c r="J156" s="50"/>
    </row>
    <row r="157" spans="2:10" s="49" customFormat="1" ht="78.75">
      <c r="B157" s="97">
        <f>+COUNT($B$142:B156)+1</f>
        <v>15</v>
      </c>
      <c r="C157" s="98" t="s">
        <v>89</v>
      </c>
      <c r="D157" s="99" t="s">
        <v>255</v>
      </c>
      <c r="E157" s="56" t="s">
        <v>53</v>
      </c>
      <c r="F157" s="56">
        <v>23</v>
      </c>
      <c r="G157" s="9"/>
      <c r="H157" s="96">
        <f t="shared" si="15"/>
        <v>0</v>
      </c>
      <c r="J157" s="50"/>
    </row>
    <row r="158" spans="2:10" s="49" customFormat="1" ht="31.5">
      <c r="B158" s="97">
        <f>+COUNT($B$142:B157)+1</f>
        <v>16</v>
      </c>
      <c r="C158" s="98" t="s">
        <v>256</v>
      </c>
      <c r="D158" s="99" t="s">
        <v>257</v>
      </c>
      <c r="E158" s="56" t="s">
        <v>53</v>
      </c>
      <c r="F158" s="56">
        <v>645</v>
      </c>
      <c r="G158" s="9"/>
      <c r="H158" s="96">
        <f t="shared" si="15"/>
        <v>0</v>
      </c>
      <c r="J158" s="50"/>
    </row>
    <row r="159" spans="2:10" s="49" customFormat="1" ht="31.5">
      <c r="B159" s="97">
        <f>+COUNT($B$142:B158)+1</f>
        <v>17</v>
      </c>
      <c r="C159" s="98" t="s">
        <v>258</v>
      </c>
      <c r="D159" s="99" t="s">
        <v>259</v>
      </c>
      <c r="E159" s="56" t="s">
        <v>24</v>
      </c>
      <c r="F159" s="56">
        <v>33</v>
      </c>
      <c r="G159" s="9"/>
      <c r="H159" s="96">
        <f t="shared" si="15"/>
        <v>0</v>
      </c>
      <c r="J159" s="50"/>
    </row>
    <row r="160" spans="2:10" s="49" customFormat="1" ht="31.5">
      <c r="B160" s="97">
        <f>+COUNT($B$142:B159)+1</f>
        <v>18</v>
      </c>
      <c r="C160" s="98" t="s">
        <v>260</v>
      </c>
      <c r="D160" s="99" t="s">
        <v>261</v>
      </c>
      <c r="E160" s="56" t="s">
        <v>23</v>
      </c>
      <c r="F160" s="56">
        <v>3</v>
      </c>
      <c r="G160" s="9"/>
      <c r="H160" s="96">
        <f t="shared" si="15"/>
        <v>0</v>
      </c>
      <c r="J160" s="50"/>
    </row>
    <row r="161" spans="2:10" s="49" customFormat="1" ht="31.5">
      <c r="B161" s="97">
        <f>+COUNT($B$142:B160)+1</f>
        <v>19</v>
      </c>
      <c r="C161" s="98" t="s">
        <v>262</v>
      </c>
      <c r="D161" s="99" t="s">
        <v>263</v>
      </c>
      <c r="E161" s="56" t="s">
        <v>53</v>
      </c>
      <c r="F161" s="56">
        <v>12</v>
      </c>
      <c r="G161" s="9"/>
      <c r="H161" s="96">
        <f t="shared" si="15"/>
        <v>0</v>
      </c>
      <c r="J161" s="50"/>
    </row>
    <row r="162" spans="2:10" s="49" customFormat="1" ht="47.25">
      <c r="B162" s="97">
        <f>+COUNT($B$142:B161)+1</f>
        <v>20</v>
      </c>
      <c r="C162" s="98" t="s">
        <v>264</v>
      </c>
      <c r="D162" s="99" t="s">
        <v>265</v>
      </c>
      <c r="E162" s="56" t="s">
        <v>23</v>
      </c>
      <c r="F162" s="56">
        <v>1</v>
      </c>
      <c r="G162" s="9"/>
      <c r="H162" s="96">
        <f t="shared" si="15"/>
        <v>0</v>
      </c>
      <c r="J162" s="50"/>
    </row>
    <row r="163" spans="2:10" s="49" customFormat="1" ht="94.5">
      <c r="B163" s="97">
        <f>+COUNT($B$142:B162)+1</f>
        <v>21</v>
      </c>
      <c r="C163" s="98" t="s">
        <v>266</v>
      </c>
      <c r="D163" s="99" t="s">
        <v>267</v>
      </c>
      <c r="E163" s="56" t="s">
        <v>24</v>
      </c>
      <c r="F163" s="56">
        <v>29</v>
      </c>
      <c r="G163" s="9"/>
      <c r="H163" s="96">
        <f t="shared" si="15"/>
        <v>0</v>
      </c>
      <c r="J163" s="50"/>
    </row>
    <row r="164" spans="2:10" s="49" customFormat="1" ht="94.5">
      <c r="B164" s="97">
        <f>+COUNT($B$142:B163)+1</f>
        <v>22</v>
      </c>
      <c r="C164" s="98" t="s">
        <v>268</v>
      </c>
      <c r="D164" s="99" t="s">
        <v>269</v>
      </c>
      <c r="E164" s="56" t="s">
        <v>24</v>
      </c>
      <c r="F164" s="56">
        <v>14</v>
      </c>
      <c r="G164" s="9"/>
      <c r="H164" s="96">
        <f t="shared" si="15"/>
        <v>0</v>
      </c>
      <c r="J164" s="50"/>
    </row>
    <row r="165" spans="2:10" s="49" customFormat="1" ht="47.25">
      <c r="B165" s="97">
        <f>+COUNT($B$142:B164)+1</f>
        <v>23</v>
      </c>
      <c r="C165" s="98" t="s">
        <v>270</v>
      </c>
      <c r="D165" s="99" t="s">
        <v>271</v>
      </c>
      <c r="E165" s="56" t="s">
        <v>53</v>
      </c>
      <c r="F165" s="56">
        <v>16</v>
      </c>
      <c r="G165" s="9"/>
      <c r="H165" s="96">
        <f t="shared" si="15"/>
        <v>0</v>
      </c>
      <c r="J165" s="50"/>
    </row>
    <row r="166" spans="2:10" s="49" customFormat="1" ht="15.75" customHeight="1">
      <c r="B166" s="101"/>
      <c r="C166" s="102"/>
      <c r="D166" s="103"/>
      <c r="E166" s="104"/>
      <c r="F166" s="105"/>
      <c r="G166" s="41"/>
      <c r="H166" s="106"/>
    </row>
    <row r="167" spans="2:10" s="49" customFormat="1" ht="16.5" thickBot="1">
      <c r="B167" s="107"/>
      <c r="C167" s="108"/>
      <c r="D167" s="108"/>
      <c r="E167" s="109"/>
      <c r="F167" s="109"/>
      <c r="G167" s="8" t="str">
        <f>C141&amp;" SKUPAJ:"</f>
        <v>OPREMA CEST SKUPAJ:</v>
      </c>
      <c r="H167" s="110">
        <f>SUM(H$143:H$165)</f>
        <v>0</v>
      </c>
    </row>
    <row r="169" spans="2:10" s="49" customFormat="1">
      <c r="B169" s="91" t="s">
        <v>62</v>
      </c>
      <c r="C169" s="176" t="s">
        <v>8</v>
      </c>
      <c r="D169" s="176"/>
      <c r="E169" s="92"/>
      <c r="F169" s="93"/>
      <c r="G169" s="6"/>
      <c r="H169" s="94"/>
      <c r="J169" s="50"/>
    </row>
    <row r="170" spans="2:10" s="49" customFormat="1">
      <c r="B170" s="95"/>
      <c r="C170" s="175"/>
      <c r="D170" s="175"/>
      <c r="E170" s="175"/>
      <c r="F170" s="175"/>
      <c r="G170" s="7"/>
      <c r="H170" s="96"/>
    </row>
    <row r="171" spans="2:10" s="49" customFormat="1">
      <c r="B171" s="97">
        <f>+COUNT($B$170:B170)+1</f>
        <v>1</v>
      </c>
      <c r="C171" s="98" t="s">
        <v>272</v>
      </c>
      <c r="D171" s="129" t="s">
        <v>63</v>
      </c>
      <c r="E171" s="56" t="s">
        <v>64</v>
      </c>
      <c r="F171" s="56">
        <v>60</v>
      </c>
      <c r="G171" s="9"/>
      <c r="H171" s="96">
        <f t="shared" ref="H171" si="16">+$F171*G171</f>
        <v>0</v>
      </c>
      <c r="J171" s="50"/>
    </row>
    <row r="172" spans="2:10" s="49" customFormat="1">
      <c r="B172" s="97">
        <f>+COUNT($B$170:B171)+1</f>
        <v>2</v>
      </c>
      <c r="C172" s="98" t="s">
        <v>273</v>
      </c>
      <c r="D172" s="129" t="s">
        <v>274</v>
      </c>
      <c r="E172" s="56" t="s">
        <v>64</v>
      </c>
      <c r="F172" s="56">
        <v>25</v>
      </c>
      <c r="G172" s="9"/>
      <c r="H172" s="96">
        <f t="shared" ref="H172:H173" si="17">+$F172*G172</f>
        <v>0</v>
      </c>
      <c r="J172" s="50"/>
    </row>
    <row r="173" spans="2:10" s="49" customFormat="1">
      <c r="B173" s="97">
        <f>+COUNT($B$170:B172)+1</f>
        <v>3</v>
      </c>
      <c r="C173" s="98" t="s">
        <v>275</v>
      </c>
      <c r="D173" s="129" t="s">
        <v>277</v>
      </c>
      <c r="E173" s="56" t="s">
        <v>64</v>
      </c>
      <c r="F173" s="56">
        <v>20</v>
      </c>
      <c r="G173" s="9"/>
      <c r="H173" s="96">
        <f t="shared" si="17"/>
        <v>0</v>
      </c>
      <c r="J173" s="50"/>
    </row>
    <row r="174" spans="2:10" s="49" customFormat="1">
      <c r="B174" s="97">
        <f>+COUNT($B$170:B173)+1</f>
        <v>4</v>
      </c>
      <c r="C174" s="98" t="s">
        <v>276</v>
      </c>
      <c r="D174" s="99" t="s">
        <v>278</v>
      </c>
      <c r="E174" s="56" t="s">
        <v>71</v>
      </c>
      <c r="F174" s="56">
        <v>1</v>
      </c>
      <c r="G174" s="114"/>
      <c r="H174" s="96">
        <f t="shared" ref="H174" si="18">+$F174*G174</f>
        <v>0</v>
      </c>
      <c r="J174" s="50"/>
    </row>
    <row r="175" spans="2:10" s="49" customFormat="1" ht="15.75" customHeight="1">
      <c r="B175" s="101"/>
      <c r="C175" s="102"/>
      <c r="D175" s="103"/>
      <c r="E175" s="104"/>
      <c r="F175" s="105"/>
      <c r="G175" s="41"/>
      <c r="H175" s="106"/>
    </row>
    <row r="176" spans="2:10" s="49" customFormat="1" ht="16.5" thickBot="1">
      <c r="B176" s="107"/>
      <c r="C176" s="108"/>
      <c r="D176" s="108"/>
      <c r="E176" s="109"/>
      <c r="F176" s="109"/>
      <c r="G176" s="8" t="str">
        <f>C169&amp;" SKUPAJ:"</f>
        <v>TUJE STORITVE SKUPAJ:</v>
      </c>
      <c r="H176" s="110">
        <f>SUM(H$171:H$174)</f>
        <v>0</v>
      </c>
    </row>
  </sheetData>
  <sheetProtection algorithmName="SHA-512" hashValue="jRNVudEEu2XRe68qKrol+JD81BnHrmWHVFFtwlNcr//T5yV7pM8MFdAsPBXhPY5j9J7T48oMNSqiikU+oAQmXQ==" saltValue="TxcCxh7AsA5clmlAbbe3Bg==" spinCount="100000" sheet="1" objects="1" scenarios="1"/>
  <mergeCells count="15">
    <mergeCell ref="B24:F24"/>
    <mergeCell ref="C26:D26"/>
    <mergeCell ref="C27:F27"/>
    <mergeCell ref="C54:D54"/>
    <mergeCell ref="C141:D141"/>
    <mergeCell ref="C71:F71"/>
    <mergeCell ref="C86:D86"/>
    <mergeCell ref="C87:F87"/>
    <mergeCell ref="C55:F55"/>
    <mergeCell ref="C70:D70"/>
    <mergeCell ref="C142:F142"/>
    <mergeCell ref="C170:F170"/>
    <mergeCell ref="C117:D117"/>
    <mergeCell ref="C118:F118"/>
    <mergeCell ref="C169:D169"/>
  </mergeCells>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rowBreaks count="5" manualBreakCount="5">
    <brk id="40" min="1" max="7" man="1"/>
    <brk id="65" min="1" max="7" man="1"/>
    <brk id="94" min="1" max="7" man="1"/>
    <brk id="115" min="1" max="7" man="1"/>
    <brk id="140" min="1" max="7"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1C9A2-11E9-4281-A604-A99A45659125}">
  <sheetPr>
    <tabColor rgb="FF00339C"/>
  </sheetPr>
  <dimension ref="B1:L89"/>
  <sheetViews>
    <sheetView view="pageBreakPreview" zoomScaleNormal="100" zoomScaleSheetLayoutView="100" workbookViewId="0">
      <selection activeCell="D4" sqref="D4"/>
    </sheetView>
  </sheetViews>
  <sheetFormatPr defaultColWidth="9.140625" defaultRowHeight="15.75"/>
  <cols>
    <col min="1" max="1" width="9.140625" style="50"/>
    <col min="2" max="3" width="10.7109375" style="52" customWidth="1"/>
    <col min="4" max="4" width="47.7109375" style="164" customWidth="1"/>
    <col min="5" max="5" width="14.7109375" style="47" customWidth="1"/>
    <col min="6" max="6" width="12.7109375" style="47" customWidth="1"/>
    <col min="7" max="7" width="15.7109375" style="1" customWidth="1"/>
    <col min="8" max="8" width="15.7109375" style="48" customWidth="1"/>
    <col min="9" max="9" width="11.5703125" style="49" bestFit="1" customWidth="1"/>
    <col min="10" max="10" width="10.140625" style="50" bestFit="1" customWidth="1"/>
    <col min="11" max="11" width="9.140625" style="50"/>
    <col min="12" max="12" width="9.7109375" style="50" bestFit="1" customWidth="1"/>
    <col min="13" max="16384" width="9.140625" style="50"/>
  </cols>
  <sheetData>
    <row r="1" spans="2:10">
      <c r="B1" s="45" t="s">
        <v>54</v>
      </c>
      <c r="C1" s="46" t="str">
        <f ca="1">MID(CELL("filename",A1),FIND("]",CELL("filename",A1))+1,255)</f>
        <v>CR</v>
      </c>
    </row>
    <row r="3" spans="2:10">
      <c r="B3" s="51" t="s">
        <v>14</v>
      </c>
    </row>
    <row r="4" spans="2:10">
      <c r="B4" s="53" t="str">
        <f ca="1">"REKAPITULACIJA "&amp;C1</f>
        <v>REKAPITULACIJA CR</v>
      </c>
      <c r="C4" s="54"/>
      <c r="D4" s="54"/>
      <c r="E4" s="55"/>
      <c r="F4" s="55"/>
      <c r="G4" s="2"/>
      <c r="H4" s="56"/>
      <c r="I4" s="57"/>
    </row>
    <row r="5" spans="2:10">
      <c r="B5" s="58"/>
      <c r="C5" s="59"/>
      <c r="D5" s="60"/>
      <c r="H5" s="61"/>
      <c r="I5" s="62"/>
      <c r="J5" s="63"/>
    </row>
    <row r="6" spans="2:10">
      <c r="B6" s="64" t="s">
        <v>48</v>
      </c>
      <c r="D6" s="65" t="str">
        <f>VLOOKUP(B6,$B$12:$H$9842,2,FALSE)</f>
        <v>ELEKTROINSTALACIJE CR</v>
      </c>
      <c r="E6" s="66"/>
      <c r="F6" s="48"/>
      <c r="H6" s="67">
        <f>VLOOKUP($D6&amp;" SKUPAJ:",$G$12:H$9906,2,FALSE)</f>
        <v>0</v>
      </c>
      <c r="I6" s="68"/>
      <c r="J6" s="69"/>
    </row>
    <row r="7" spans="2:10">
      <c r="B7" s="64"/>
      <c r="D7" s="65"/>
      <c r="E7" s="66"/>
      <c r="F7" s="48"/>
      <c r="H7" s="67"/>
      <c r="I7" s="70"/>
      <c r="J7" s="71"/>
    </row>
    <row r="8" spans="2:10">
      <c r="B8" s="64" t="s">
        <v>49</v>
      </c>
      <c r="D8" s="65" t="str">
        <f>VLOOKUP(B8,$B$12:$H$9842,2,FALSE)</f>
        <v>GRADBENA DELA CR</v>
      </c>
      <c r="E8" s="66"/>
      <c r="F8" s="48"/>
      <c r="H8" s="67">
        <f>VLOOKUP($D8&amp;" SKUPAJ:",$G$12:H$9906,2,FALSE)</f>
        <v>0</v>
      </c>
      <c r="I8" s="72"/>
      <c r="J8" s="73"/>
    </row>
    <row r="9" spans="2:10" s="49" customFormat="1" ht="16.5" thickBot="1">
      <c r="B9" s="74"/>
      <c r="C9" s="75"/>
      <c r="D9" s="76"/>
      <c r="E9" s="77"/>
      <c r="F9" s="78"/>
      <c r="G9" s="3"/>
      <c r="H9" s="79"/>
    </row>
    <row r="10" spans="2:10" s="49" customFormat="1" ht="16.5" thickTop="1">
      <c r="B10" s="80"/>
      <c r="C10" s="81"/>
      <c r="D10" s="82"/>
      <c r="E10" s="83"/>
      <c r="F10" s="84"/>
      <c r="G10" s="4" t="str">
        <f ca="1">"SKUPAJ "&amp;C1&amp;" (BREZ DDV):"</f>
        <v>SKUPAJ CR (BREZ DDV):</v>
      </c>
      <c r="H10" s="85">
        <f>SUM(H6:H8)</f>
        <v>0</v>
      </c>
    </row>
    <row r="12" spans="2:10" s="49" customFormat="1" ht="16.5" thickBot="1">
      <c r="B12" s="86" t="s">
        <v>0</v>
      </c>
      <c r="C12" s="87" t="s">
        <v>1</v>
      </c>
      <c r="D12" s="88" t="s">
        <v>2</v>
      </c>
      <c r="E12" s="89" t="s">
        <v>3</v>
      </c>
      <c r="F12" s="89" t="s">
        <v>4</v>
      </c>
      <c r="G12" s="5" t="s">
        <v>5</v>
      </c>
      <c r="H12" s="89" t="s">
        <v>6</v>
      </c>
    </row>
    <row r="14" spans="2:10">
      <c r="B14" s="177"/>
      <c r="C14" s="177"/>
      <c r="D14" s="177"/>
      <c r="E14" s="177"/>
      <c r="F14" s="177"/>
      <c r="G14" s="42"/>
      <c r="H14" s="90"/>
    </row>
    <row r="16" spans="2:10" s="49" customFormat="1">
      <c r="B16" s="91" t="s">
        <v>48</v>
      </c>
      <c r="C16" s="176" t="s">
        <v>279</v>
      </c>
      <c r="D16" s="176"/>
      <c r="E16" s="92"/>
      <c r="F16" s="93"/>
      <c r="G16" s="6"/>
      <c r="H16" s="94"/>
    </row>
    <row r="17" spans="2:12" s="49" customFormat="1">
      <c r="B17" s="95"/>
      <c r="C17" s="175"/>
      <c r="D17" s="175"/>
      <c r="E17" s="175"/>
      <c r="F17" s="175"/>
      <c r="G17" s="7"/>
      <c r="H17" s="96"/>
    </row>
    <row r="18" spans="2:12" s="49" customFormat="1" ht="47.25">
      <c r="B18" s="97">
        <f>+COUNT($B$17:B17)+1</f>
        <v>1</v>
      </c>
      <c r="C18" s="98"/>
      <c r="D18" s="99" t="s">
        <v>280</v>
      </c>
      <c r="E18" s="56" t="s">
        <v>71</v>
      </c>
      <c r="F18" s="56">
        <v>1</v>
      </c>
      <c r="G18" s="9"/>
      <c r="H18" s="96">
        <f>+$F18*G18</f>
        <v>0</v>
      </c>
      <c r="K18" s="47"/>
      <c r="L18" s="47"/>
    </row>
    <row r="19" spans="2:12" s="49" customFormat="1" ht="47.25">
      <c r="B19" s="97">
        <f>+COUNT($B$17:B18)+1</f>
        <v>2</v>
      </c>
      <c r="C19" s="98"/>
      <c r="D19" s="99" t="s">
        <v>281</v>
      </c>
      <c r="E19" s="56" t="s">
        <v>71</v>
      </c>
      <c r="F19" s="56">
        <v>1</v>
      </c>
      <c r="G19" s="9"/>
      <c r="H19" s="96">
        <f t="shared" ref="H19:H20" si="0">+$F19*G19</f>
        <v>0</v>
      </c>
      <c r="K19" s="47"/>
      <c r="L19" s="47"/>
    </row>
    <row r="20" spans="2:12" s="49" customFormat="1" ht="31.5">
      <c r="B20" s="97">
        <f>+COUNT($B$17:B19)+1</f>
        <v>3</v>
      </c>
      <c r="C20" s="98"/>
      <c r="D20" s="99" t="s">
        <v>282</v>
      </c>
      <c r="E20" s="56" t="s">
        <v>51</v>
      </c>
      <c r="F20" s="56">
        <v>466</v>
      </c>
      <c r="G20" s="9"/>
      <c r="H20" s="96">
        <f t="shared" si="0"/>
        <v>0</v>
      </c>
      <c r="K20" s="47"/>
      <c r="L20" s="47"/>
    </row>
    <row r="21" spans="2:12" s="49" customFormat="1" ht="31.5">
      <c r="B21" s="97">
        <f>+COUNT($B$17:B20)+1</f>
        <v>4</v>
      </c>
      <c r="C21" s="98"/>
      <c r="D21" s="99" t="s">
        <v>283</v>
      </c>
      <c r="E21" s="56" t="s">
        <v>51</v>
      </c>
      <c r="F21" s="56">
        <v>1059</v>
      </c>
      <c r="G21" s="9"/>
      <c r="H21" s="96">
        <f t="shared" ref="H21:H33" si="1">+$F21*G21</f>
        <v>0</v>
      </c>
      <c r="K21" s="47"/>
      <c r="L21" s="47"/>
    </row>
    <row r="22" spans="2:12" s="49" customFormat="1" ht="31.5">
      <c r="B22" s="97">
        <f>+COUNT($B$17:B21)+1</f>
        <v>5</v>
      </c>
      <c r="C22" s="98"/>
      <c r="D22" s="99" t="s">
        <v>284</v>
      </c>
      <c r="E22" s="56" t="s">
        <v>51</v>
      </c>
      <c r="F22" s="56">
        <v>134</v>
      </c>
      <c r="G22" s="9"/>
      <c r="H22" s="96">
        <f t="shared" si="1"/>
        <v>0</v>
      </c>
      <c r="K22" s="47"/>
      <c r="L22" s="47"/>
    </row>
    <row r="23" spans="2:12" s="49" customFormat="1">
      <c r="B23" s="97">
        <f>+COUNT($B$17:B22)+1</f>
        <v>6</v>
      </c>
      <c r="C23" s="98"/>
      <c r="D23" s="99" t="s">
        <v>285</v>
      </c>
      <c r="E23" s="56" t="s">
        <v>51</v>
      </c>
      <c r="F23" s="56">
        <v>389</v>
      </c>
      <c r="G23" s="9"/>
      <c r="H23" s="96">
        <f t="shared" si="1"/>
        <v>0</v>
      </c>
      <c r="K23" s="47"/>
      <c r="L23" s="47"/>
    </row>
    <row r="24" spans="2:12" s="49" customFormat="1" ht="31.5">
      <c r="B24" s="97">
        <f>+COUNT($B$17:B23)+1</f>
        <v>7</v>
      </c>
      <c r="C24" s="98"/>
      <c r="D24" s="99" t="s">
        <v>286</v>
      </c>
      <c r="E24" s="56" t="s">
        <v>51</v>
      </c>
      <c r="F24" s="56">
        <v>412</v>
      </c>
      <c r="G24" s="9"/>
      <c r="H24" s="96">
        <f t="shared" si="1"/>
        <v>0</v>
      </c>
      <c r="K24" s="47"/>
      <c r="L24" s="47"/>
    </row>
    <row r="25" spans="2:12" s="49" customFormat="1" ht="31.5">
      <c r="B25" s="97">
        <f>+COUNT($B$17:B24)+1</f>
        <v>8</v>
      </c>
      <c r="C25" s="98"/>
      <c r="D25" s="99" t="s">
        <v>287</v>
      </c>
      <c r="E25" s="56" t="s">
        <v>23</v>
      </c>
      <c r="F25" s="56">
        <v>3</v>
      </c>
      <c r="G25" s="9"/>
      <c r="H25" s="96">
        <f t="shared" si="1"/>
        <v>0</v>
      </c>
      <c r="K25" s="47"/>
      <c r="L25" s="47"/>
    </row>
    <row r="26" spans="2:12" s="49" customFormat="1" ht="31.5">
      <c r="B26" s="97">
        <f>+COUNT($B$17:B25)+1</f>
        <v>9</v>
      </c>
      <c r="C26" s="98"/>
      <c r="D26" s="99" t="s">
        <v>288</v>
      </c>
      <c r="E26" s="56" t="s">
        <v>23</v>
      </c>
      <c r="F26" s="56">
        <v>2</v>
      </c>
      <c r="G26" s="9"/>
      <c r="H26" s="96">
        <f t="shared" si="1"/>
        <v>0</v>
      </c>
      <c r="K26" s="47"/>
      <c r="L26" s="47"/>
    </row>
    <row r="27" spans="2:12" s="49" customFormat="1" ht="63">
      <c r="B27" s="97">
        <f>+COUNT($B$17:B26)+1</f>
        <v>10</v>
      </c>
      <c r="C27" s="98"/>
      <c r="D27" s="99" t="s">
        <v>289</v>
      </c>
      <c r="E27" s="56" t="s">
        <v>23</v>
      </c>
      <c r="F27" s="56">
        <v>10</v>
      </c>
      <c r="G27" s="9"/>
      <c r="H27" s="96">
        <f t="shared" si="1"/>
        <v>0</v>
      </c>
      <c r="K27" s="47"/>
      <c r="L27" s="47"/>
    </row>
    <row r="28" spans="2:12" s="49" customFormat="1" ht="110.25">
      <c r="B28" s="97">
        <f>+COUNT($B$17:B27)+1</f>
        <v>11</v>
      </c>
      <c r="C28" s="98"/>
      <c r="D28" s="99" t="s">
        <v>290</v>
      </c>
      <c r="E28" s="56" t="s">
        <v>23</v>
      </c>
      <c r="F28" s="56">
        <v>1</v>
      </c>
      <c r="G28" s="9"/>
      <c r="H28" s="96">
        <f t="shared" si="1"/>
        <v>0</v>
      </c>
      <c r="K28" s="47"/>
      <c r="L28" s="47"/>
    </row>
    <row r="29" spans="2:12" s="49" customFormat="1" ht="78.75">
      <c r="B29" s="97">
        <f>+COUNT($B$17:B28)+1</f>
        <v>12</v>
      </c>
      <c r="C29" s="98"/>
      <c r="D29" s="99" t="s">
        <v>291</v>
      </c>
      <c r="E29" s="56" t="s">
        <v>23</v>
      </c>
      <c r="F29" s="56">
        <v>9</v>
      </c>
      <c r="G29" s="9"/>
      <c r="H29" s="96">
        <f t="shared" si="1"/>
        <v>0</v>
      </c>
      <c r="K29" s="47"/>
      <c r="L29" s="47"/>
    </row>
    <row r="30" spans="2:12" s="49" customFormat="1" ht="78.75">
      <c r="B30" s="97">
        <f>+COUNT($B$17:B29)+1</f>
        <v>13</v>
      </c>
      <c r="C30" s="98"/>
      <c r="D30" s="99" t="s">
        <v>292</v>
      </c>
      <c r="E30" s="56" t="s">
        <v>23</v>
      </c>
      <c r="F30" s="56">
        <v>1</v>
      </c>
      <c r="G30" s="9"/>
      <c r="H30" s="96">
        <f t="shared" si="1"/>
        <v>0</v>
      </c>
      <c r="K30" s="47"/>
      <c r="L30" s="47"/>
    </row>
    <row r="31" spans="2:12" s="49" customFormat="1" ht="47.25">
      <c r="B31" s="97">
        <f>+COUNT($B$17:B30)+1</f>
        <v>14</v>
      </c>
      <c r="C31" s="98"/>
      <c r="D31" s="99" t="s">
        <v>293</v>
      </c>
      <c r="E31" s="56" t="s">
        <v>23</v>
      </c>
      <c r="F31" s="56">
        <v>19</v>
      </c>
      <c r="G31" s="9"/>
      <c r="H31" s="96">
        <f t="shared" si="1"/>
        <v>0</v>
      </c>
      <c r="K31" s="47"/>
      <c r="L31" s="47"/>
    </row>
    <row r="32" spans="2:12" s="49" customFormat="1" ht="173.25">
      <c r="B32" s="97">
        <f>+COUNT($B$17:B31)+1</f>
        <v>15</v>
      </c>
      <c r="C32" s="98"/>
      <c r="D32" s="99" t="s">
        <v>294</v>
      </c>
      <c r="E32" s="56" t="s">
        <v>23</v>
      </c>
      <c r="F32" s="56">
        <v>10</v>
      </c>
      <c r="G32" s="9"/>
      <c r="H32" s="96">
        <f t="shared" si="1"/>
        <v>0</v>
      </c>
      <c r="K32" s="47"/>
      <c r="L32" s="47"/>
    </row>
    <row r="33" spans="2:12" s="49" customFormat="1" ht="173.25">
      <c r="B33" s="97">
        <f>+COUNT($B$17:B32)+1</f>
        <v>16</v>
      </c>
      <c r="C33" s="98"/>
      <c r="D33" s="99" t="s">
        <v>295</v>
      </c>
      <c r="E33" s="56" t="s">
        <v>23</v>
      </c>
      <c r="F33" s="56">
        <v>9</v>
      </c>
      <c r="G33" s="9"/>
      <c r="H33" s="96">
        <f t="shared" si="1"/>
        <v>0</v>
      </c>
      <c r="K33" s="47"/>
      <c r="L33" s="47"/>
    </row>
    <row r="34" spans="2:12" s="49" customFormat="1" ht="141.75">
      <c r="B34" s="97">
        <f>+COUNT($B$17:B33)+1</f>
        <v>17</v>
      </c>
      <c r="C34" s="98"/>
      <c r="D34" s="99" t="s">
        <v>296</v>
      </c>
      <c r="E34" s="56" t="s">
        <v>23</v>
      </c>
      <c r="F34" s="56">
        <v>5</v>
      </c>
      <c r="G34" s="9"/>
      <c r="H34" s="96">
        <f t="shared" ref="H34:H60" si="2">+$F34*G34</f>
        <v>0</v>
      </c>
      <c r="K34" s="47"/>
      <c r="L34" s="47"/>
    </row>
    <row r="35" spans="2:12" s="49" customFormat="1" ht="31.5">
      <c r="B35" s="97">
        <f>+COUNT($B$17:B34)+1</f>
        <v>18</v>
      </c>
      <c r="C35" s="98"/>
      <c r="D35" s="99" t="s">
        <v>297</v>
      </c>
      <c r="E35" s="56" t="s">
        <v>23</v>
      </c>
      <c r="F35" s="56">
        <v>5</v>
      </c>
      <c r="G35" s="9"/>
      <c r="H35" s="96">
        <f t="shared" si="2"/>
        <v>0</v>
      </c>
      <c r="K35" s="47"/>
      <c r="L35" s="47"/>
    </row>
    <row r="36" spans="2:12" s="49" customFormat="1" ht="204.75">
      <c r="B36" s="97">
        <f>+COUNT($B$17:B35)+1</f>
        <v>19</v>
      </c>
      <c r="C36" s="98"/>
      <c r="D36" s="99" t="s">
        <v>298</v>
      </c>
      <c r="E36" s="56" t="s">
        <v>71</v>
      </c>
      <c r="F36" s="56">
        <v>2</v>
      </c>
      <c r="G36" s="9"/>
      <c r="H36" s="96">
        <f t="shared" si="2"/>
        <v>0</v>
      </c>
      <c r="K36" s="47"/>
      <c r="L36" s="47"/>
    </row>
    <row r="37" spans="2:12" s="49" customFormat="1" ht="110.25">
      <c r="B37" s="97">
        <f>+COUNT($B$17:B36)+1</f>
        <v>20</v>
      </c>
      <c r="C37" s="98"/>
      <c r="D37" s="99" t="s">
        <v>299</v>
      </c>
      <c r="E37" s="56" t="s">
        <v>71</v>
      </c>
      <c r="F37" s="56">
        <v>1</v>
      </c>
      <c r="G37" s="9"/>
      <c r="H37" s="96">
        <f t="shared" si="2"/>
        <v>0</v>
      </c>
      <c r="K37" s="47"/>
      <c r="L37" s="47"/>
    </row>
    <row r="38" spans="2:12" s="49" customFormat="1" ht="31.5">
      <c r="B38" s="97"/>
      <c r="C38" s="130" t="s">
        <v>313</v>
      </c>
      <c r="D38" s="131" t="s">
        <v>300</v>
      </c>
      <c r="E38" s="132" t="s">
        <v>23</v>
      </c>
      <c r="F38" s="132">
        <v>1</v>
      </c>
      <c r="G38" s="133"/>
      <c r="H38" s="96"/>
      <c r="K38" s="47"/>
    </row>
    <row r="39" spans="2:12" s="49" customFormat="1">
      <c r="B39" s="97"/>
      <c r="C39" s="134"/>
      <c r="D39" s="131" t="s">
        <v>301</v>
      </c>
      <c r="E39" s="132" t="s">
        <v>23</v>
      </c>
      <c r="F39" s="132">
        <v>1</v>
      </c>
      <c r="G39" s="133"/>
      <c r="H39" s="96"/>
      <c r="K39" s="47"/>
    </row>
    <row r="40" spans="2:12" s="49" customFormat="1">
      <c r="B40" s="97"/>
      <c r="C40" s="134"/>
      <c r="D40" s="131" t="s">
        <v>302</v>
      </c>
      <c r="E40" s="132" t="s">
        <v>23</v>
      </c>
      <c r="F40" s="132">
        <v>1</v>
      </c>
      <c r="G40" s="133"/>
      <c r="H40" s="96"/>
      <c r="K40" s="47"/>
    </row>
    <row r="41" spans="2:12" s="49" customFormat="1">
      <c r="B41" s="97"/>
      <c r="C41" s="134"/>
      <c r="D41" s="131" t="s">
        <v>303</v>
      </c>
      <c r="E41" s="132" t="s">
        <v>23</v>
      </c>
      <c r="F41" s="132">
        <v>1</v>
      </c>
      <c r="G41" s="133"/>
      <c r="H41" s="96"/>
      <c r="K41" s="47"/>
    </row>
    <row r="42" spans="2:12" s="49" customFormat="1">
      <c r="B42" s="97"/>
      <c r="C42" s="134"/>
      <c r="D42" s="131" t="s">
        <v>304</v>
      </c>
      <c r="E42" s="132" t="s">
        <v>23</v>
      </c>
      <c r="F42" s="132">
        <v>1</v>
      </c>
      <c r="G42" s="133"/>
      <c r="H42" s="96"/>
      <c r="K42" s="47"/>
    </row>
    <row r="43" spans="2:12" s="49" customFormat="1">
      <c r="B43" s="97"/>
      <c r="C43" s="134"/>
      <c r="D43" s="131" t="s">
        <v>305</v>
      </c>
      <c r="E43" s="132" t="s">
        <v>23</v>
      </c>
      <c r="F43" s="132">
        <v>1</v>
      </c>
      <c r="G43" s="133"/>
      <c r="H43" s="96"/>
      <c r="K43" s="47"/>
    </row>
    <row r="44" spans="2:12" s="49" customFormat="1">
      <c r="B44" s="97"/>
      <c r="C44" s="134"/>
      <c r="D44" s="131" t="s">
        <v>306</v>
      </c>
      <c r="E44" s="132" t="s">
        <v>23</v>
      </c>
      <c r="F44" s="132">
        <v>1</v>
      </c>
      <c r="G44" s="133"/>
      <c r="H44" s="96"/>
      <c r="K44" s="47"/>
    </row>
    <row r="45" spans="2:12" s="49" customFormat="1">
      <c r="B45" s="97"/>
      <c r="C45" s="134"/>
      <c r="D45" s="131" t="s">
        <v>307</v>
      </c>
      <c r="E45" s="132" t="s">
        <v>23</v>
      </c>
      <c r="F45" s="132">
        <v>3</v>
      </c>
      <c r="G45" s="133"/>
      <c r="H45" s="96"/>
      <c r="K45" s="47"/>
    </row>
    <row r="46" spans="2:12" s="49" customFormat="1">
      <c r="B46" s="97"/>
      <c r="C46" s="134"/>
      <c r="D46" s="131" t="s">
        <v>308</v>
      </c>
      <c r="E46" s="132" t="s">
        <v>23</v>
      </c>
      <c r="F46" s="132">
        <v>3</v>
      </c>
      <c r="G46" s="133"/>
      <c r="H46" s="96"/>
      <c r="K46" s="47"/>
    </row>
    <row r="47" spans="2:12" s="49" customFormat="1">
      <c r="B47" s="97"/>
      <c r="C47" s="134"/>
      <c r="D47" s="131" t="s">
        <v>309</v>
      </c>
      <c r="E47" s="132" t="s">
        <v>23</v>
      </c>
      <c r="F47" s="132">
        <v>4</v>
      </c>
      <c r="G47" s="133"/>
      <c r="H47" s="96"/>
      <c r="K47" s="47"/>
    </row>
    <row r="48" spans="2:12" s="49" customFormat="1">
      <c r="B48" s="97"/>
      <c r="C48" s="134"/>
      <c r="D48" s="131" t="s">
        <v>310</v>
      </c>
      <c r="E48" s="132" t="s">
        <v>23</v>
      </c>
      <c r="F48" s="132">
        <v>1</v>
      </c>
      <c r="G48" s="133"/>
      <c r="H48" s="96"/>
      <c r="K48" s="47"/>
    </row>
    <row r="49" spans="2:12" s="49" customFormat="1">
      <c r="B49" s="97"/>
      <c r="C49" s="134"/>
      <c r="D49" s="131" t="s">
        <v>311</v>
      </c>
      <c r="E49" s="132" t="s">
        <v>23</v>
      </c>
      <c r="F49" s="132">
        <v>1</v>
      </c>
      <c r="G49" s="133"/>
      <c r="H49" s="96"/>
      <c r="K49" s="47"/>
    </row>
    <row r="50" spans="2:12" s="49" customFormat="1">
      <c r="B50" s="97"/>
      <c r="C50" s="134"/>
      <c r="D50" s="131" t="s">
        <v>312</v>
      </c>
      <c r="E50" s="132"/>
      <c r="F50" s="132"/>
      <c r="G50" s="133"/>
      <c r="H50" s="96"/>
      <c r="K50" s="47"/>
    </row>
    <row r="51" spans="2:12" s="49" customFormat="1" ht="141.75">
      <c r="B51" s="97">
        <f>+COUNT($B$17:B50)+1</f>
        <v>21</v>
      </c>
      <c r="C51" s="98"/>
      <c r="D51" s="99" t="s">
        <v>314</v>
      </c>
      <c r="E51" s="56" t="s">
        <v>71</v>
      </c>
      <c r="F51" s="56">
        <v>1</v>
      </c>
      <c r="G51" s="9"/>
      <c r="H51" s="96">
        <f t="shared" si="2"/>
        <v>0</v>
      </c>
      <c r="K51" s="47"/>
      <c r="L51" s="47"/>
    </row>
    <row r="52" spans="2:12" s="49" customFormat="1" ht="31.5">
      <c r="B52" s="97">
        <f>+COUNT($B$17:B51)+1</f>
        <v>22</v>
      </c>
      <c r="C52" s="98"/>
      <c r="D52" s="99" t="s">
        <v>315</v>
      </c>
      <c r="E52" s="56" t="s">
        <v>71</v>
      </c>
      <c r="F52" s="56">
        <v>1</v>
      </c>
      <c r="G52" s="9"/>
      <c r="H52" s="96">
        <f t="shared" si="2"/>
        <v>0</v>
      </c>
      <c r="K52" s="47"/>
    </row>
    <row r="53" spans="2:12" s="49" customFormat="1" ht="31.5">
      <c r="B53" s="97">
        <f>+COUNT($B$17:B52)+1</f>
        <v>23</v>
      </c>
      <c r="C53" s="98"/>
      <c r="D53" s="99" t="s">
        <v>316</v>
      </c>
      <c r="E53" s="56" t="s">
        <v>71</v>
      </c>
      <c r="F53" s="56">
        <v>2</v>
      </c>
      <c r="G53" s="9"/>
      <c r="H53" s="96">
        <f t="shared" si="2"/>
        <v>0</v>
      </c>
      <c r="K53" s="47"/>
    </row>
    <row r="54" spans="2:12" s="49" customFormat="1" ht="31.5">
      <c r="B54" s="97">
        <f>+COUNT($B$17:B53)+1</f>
        <v>24</v>
      </c>
      <c r="C54" s="98"/>
      <c r="D54" s="99" t="s">
        <v>317</v>
      </c>
      <c r="E54" s="56" t="s">
        <v>71</v>
      </c>
      <c r="F54" s="56">
        <v>1</v>
      </c>
      <c r="G54" s="9"/>
      <c r="H54" s="96">
        <f t="shared" si="2"/>
        <v>0</v>
      </c>
      <c r="K54" s="47"/>
    </row>
    <row r="55" spans="2:12" s="49" customFormat="1" ht="31.5">
      <c r="B55" s="97">
        <f>+COUNT($B$17:B54)+1</f>
        <v>25</v>
      </c>
      <c r="C55" s="98"/>
      <c r="D55" s="99" t="s">
        <v>318</v>
      </c>
      <c r="E55" s="56" t="s">
        <v>71</v>
      </c>
      <c r="F55" s="56">
        <v>1</v>
      </c>
      <c r="G55" s="9"/>
      <c r="H55" s="96">
        <f t="shared" si="2"/>
        <v>0</v>
      </c>
      <c r="K55" s="47"/>
    </row>
    <row r="56" spans="2:12" s="49" customFormat="1" ht="63">
      <c r="B56" s="97">
        <f>+COUNT($B$17:B55)+1</f>
        <v>26</v>
      </c>
      <c r="C56" s="98"/>
      <c r="D56" s="99" t="s">
        <v>319</v>
      </c>
      <c r="E56" s="56" t="s">
        <v>71</v>
      </c>
      <c r="F56" s="56">
        <v>1</v>
      </c>
      <c r="G56" s="9"/>
      <c r="H56" s="96">
        <f t="shared" si="2"/>
        <v>0</v>
      </c>
      <c r="K56" s="47"/>
    </row>
    <row r="57" spans="2:12" s="49" customFormat="1" ht="31.5">
      <c r="B57" s="97">
        <f>+COUNT($B$17:B56)+1</f>
        <v>27</v>
      </c>
      <c r="C57" s="98"/>
      <c r="D57" s="99" t="s">
        <v>320</v>
      </c>
      <c r="E57" s="56" t="s">
        <v>23</v>
      </c>
      <c r="F57" s="56">
        <v>1</v>
      </c>
      <c r="G57" s="9"/>
      <c r="H57" s="96">
        <f t="shared" si="2"/>
        <v>0</v>
      </c>
      <c r="K57" s="47"/>
    </row>
    <row r="58" spans="2:12" s="49" customFormat="1">
      <c r="B58" s="97">
        <f>+COUNT($B$17:B57)+1</f>
        <v>28</v>
      </c>
      <c r="C58" s="98"/>
      <c r="D58" s="99" t="s">
        <v>321</v>
      </c>
      <c r="E58" s="56" t="s">
        <v>68</v>
      </c>
      <c r="F58" s="56">
        <v>20</v>
      </c>
      <c r="G58" s="9"/>
      <c r="H58" s="96">
        <f t="shared" si="2"/>
        <v>0</v>
      </c>
      <c r="K58" s="47"/>
    </row>
    <row r="59" spans="2:12" s="49" customFormat="1" ht="31.5">
      <c r="B59" s="97">
        <f>+COUNT($B$17:B58)+1</f>
        <v>29</v>
      </c>
      <c r="C59" s="98"/>
      <c r="D59" s="99" t="s">
        <v>322</v>
      </c>
      <c r="E59" s="56" t="s">
        <v>71</v>
      </c>
      <c r="F59" s="56">
        <v>1</v>
      </c>
      <c r="G59" s="9"/>
      <c r="H59" s="96">
        <f t="shared" si="2"/>
        <v>0</v>
      </c>
      <c r="K59" s="47"/>
    </row>
    <row r="60" spans="2:12" s="49" customFormat="1" ht="47.25">
      <c r="B60" s="97">
        <f>+COUNT($B$17:B59)+1</f>
        <v>30</v>
      </c>
      <c r="C60" s="98"/>
      <c r="D60" s="99" t="s">
        <v>323</v>
      </c>
      <c r="E60" s="56" t="s">
        <v>68</v>
      </c>
      <c r="F60" s="56">
        <v>12</v>
      </c>
      <c r="G60" s="9"/>
      <c r="H60" s="96">
        <f t="shared" si="2"/>
        <v>0</v>
      </c>
      <c r="K60" s="47"/>
    </row>
    <row r="61" spans="2:12" s="49" customFormat="1" ht="15.75" customHeight="1">
      <c r="B61" s="101"/>
      <c r="C61" s="102"/>
      <c r="D61" s="103"/>
      <c r="E61" s="104"/>
      <c r="F61" s="105"/>
      <c r="G61" s="41"/>
      <c r="H61" s="106"/>
    </row>
    <row r="62" spans="2:12" s="49" customFormat="1" ht="16.5" thickBot="1">
      <c r="B62" s="107"/>
      <c r="C62" s="108"/>
      <c r="D62" s="108"/>
      <c r="E62" s="109"/>
      <c r="F62" s="109"/>
      <c r="G62" s="8" t="str">
        <f>C16&amp;" SKUPAJ:"</f>
        <v>ELEKTROINSTALACIJE CR SKUPAJ:</v>
      </c>
      <c r="H62" s="110">
        <f>SUM(H$18:H$60)</f>
        <v>0</v>
      </c>
    </row>
    <row r="63" spans="2:12" s="49" customFormat="1">
      <c r="B63" s="101"/>
      <c r="C63" s="102"/>
      <c r="D63" s="103"/>
      <c r="E63" s="104"/>
      <c r="F63" s="105"/>
      <c r="G63" s="41"/>
      <c r="H63" s="106"/>
    </row>
    <row r="64" spans="2:12" s="49" customFormat="1">
      <c r="B64" s="91" t="s">
        <v>49</v>
      </c>
      <c r="C64" s="176" t="s">
        <v>345</v>
      </c>
      <c r="D64" s="176"/>
      <c r="E64" s="92"/>
      <c r="F64" s="93"/>
      <c r="G64" s="6"/>
      <c r="H64" s="94"/>
    </row>
    <row r="65" spans="2:8" s="49" customFormat="1">
      <c r="B65" s="95"/>
      <c r="C65" s="175"/>
      <c r="D65" s="175"/>
      <c r="E65" s="175"/>
      <c r="F65" s="175"/>
      <c r="G65" s="7"/>
      <c r="H65" s="96"/>
    </row>
    <row r="66" spans="2:8" s="49" customFormat="1">
      <c r="B66" s="97">
        <f>+COUNT($B$65:B65)+1</f>
        <v>1</v>
      </c>
      <c r="C66" s="98"/>
      <c r="D66" s="99" t="s">
        <v>346</v>
      </c>
      <c r="E66" s="56" t="s">
        <v>71</v>
      </c>
      <c r="F66" s="56">
        <v>1</v>
      </c>
      <c r="G66" s="9"/>
      <c r="H66" s="96">
        <f t="shared" ref="H66:H70" si="3">+$F66*G66</f>
        <v>0</v>
      </c>
    </row>
    <row r="67" spans="2:8" s="49" customFormat="1" ht="31.5">
      <c r="B67" s="97">
        <f>+COUNT($B$65:B66)+1</f>
        <v>2</v>
      </c>
      <c r="C67" s="98"/>
      <c r="D67" s="99" t="s">
        <v>347</v>
      </c>
      <c r="E67" s="56" t="s">
        <v>51</v>
      </c>
      <c r="F67" s="56">
        <v>18</v>
      </c>
      <c r="G67" s="9"/>
      <c r="H67" s="96">
        <f t="shared" si="3"/>
        <v>0</v>
      </c>
    </row>
    <row r="68" spans="2:8" s="49" customFormat="1" ht="31.5">
      <c r="B68" s="97">
        <f>+COUNT($B$65:B67)+1</f>
        <v>3</v>
      </c>
      <c r="C68" s="98"/>
      <c r="D68" s="99" t="s">
        <v>348</v>
      </c>
      <c r="E68" s="56" t="s">
        <v>51</v>
      </c>
      <c r="F68" s="56">
        <v>150</v>
      </c>
      <c r="G68" s="9"/>
      <c r="H68" s="96">
        <f t="shared" si="3"/>
        <v>0</v>
      </c>
    </row>
    <row r="69" spans="2:8" s="49" customFormat="1" ht="31.5">
      <c r="B69" s="97">
        <f>+COUNT($B$65:B67)+1</f>
        <v>3</v>
      </c>
      <c r="C69" s="98"/>
      <c r="D69" s="99" t="s">
        <v>349</v>
      </c>
      <c r="E69" s="56" t="s">
        <v>51</v>
      </c>
      <c r="F69" s="56">
        <v>40</v>
      </c>
      <c r="G69" s="9"/>
      <c r="H69" s="96">
        <f t="shared" si="3"/>
        <v>0</v>
      </c>
    </row>
    <row r="70" spans="2:8" s="49" customFormat="1" ht="31.5">
      <c r="B70" s="97">
        <f>+COUNT($B$65:B69)+1</f>
        <v>5</v>
      </c>
      <c r="C70" s="98"/>
      <c r="D70" s="99" t="s">
        <v>350</v>
      </c>
      <c r="E70" s="56" t="s">
        <v>51</v>
      </c>
      <c r="F70" s="56">
        <v>40</v>
      </c>
      <c r="G70" s="9"/>
      <c r="H70" s="96">
        <f t="shared" si="3"/>
        <v>0</v>
      </c>
    </row>
    <row r="71" spans="2:8" s="49" customFormat="1" ht="31.5">
      <c r="B71" s="97">
        <f>+COUNT($B$65:B70)+1</f>
        <v>6</v>
      </c>
      <c r="C71" s="98"/>
      <c r="D71" s="99" t="s">
        <v>351</v>
      </c>
      <c r="E71" s="56" t="s">
        <v>51</v>
      </c>
      <c r="F71" s="56">
        <v>384</v>
      </c>
      <c r="G71" s="9"/>
      <c r="H71" s="96">
        <f t="shared" ref="H71:H87" si="4">+$F71*G71</f>
        <v>0</v>
      </c>
    </row>
    <row r="72" spans="2:8" s="49" customFormat="1" ht="31.5">
      <c r="B72" s="97">
        <f>+COUNT($B$65:B71)+1</f>
        <v>7</v>
      </c>
      <c r="C72" s="98"/>
      <c r="D72" s="99" t="s">
        <v>352</v>
      </c>
      <c r="E72" s="56" t="s">
        <v>51</v>
      </c>
      <c r="F72" s="56">
        <v>369</v>
      </c>
      <c r="G72" s="9"/>
      <c r="H72" s="96">
        <f t="shared" si="4"/>
        <v>0</v>
      </c>
    </row>
    <row r="73" spans="2:8" s="49" customFormat="1" ht="63">
      <c r="B73" s="97">
        <f>+COUNT($B$65:B72)+1</f>
        <v>8</v>
      </c>
      <c r="C73" s="98"/>
      <c r="D73" s="99" t="s">
        <v>564</v>
      </c>
      <c r="E73" s="56" t="s">
        <v>51</v>
      </c>
      <c r="F73" s="56">
        <v>12</v>
      </c>
      <c r="G73" s="9"/>
      <c r="H73" s="96">
        <f t="shared" si="4"/>
        <v>0</v>
      </c>
    </row>
    <row r="74" spans="2:8" s="49" customFormat="1" ht="31.5">
      <c r="B74" s="97">
        <f>+COUNT($B$65:B73)+1</f>
        <v>9</v>
      </c>
      <c r="C74" s="98"/>
      <c r="D74" s="99" t="s">
        <v>353</v>
      </c>
      <c r="E74" s="56" t="s">
        <v>25</v>
      </c>
      <c r="F74" s="56">
        <v>28</v>
      </c>
      <c r="G74" s="9"/>
      <c r="H74" s="96">
        <f t="shared" si="4"/>
        <v>0</v>
      </c>
    </row>
    <row r="75" spans="2:8" s="49" customFormat="1">
      <c r="B75" s="97">
        <f>+COUNT($B$65:B74)+1</f>
        <v>10</v>
      </c>
      <c r="C75" s="98"/>
      <c r="D75" s="99" t="s">
        <v>354</v>
      </c>
      <c r="E75" s="56" t="s">
        <v>51</v>
      </c>
      <c r="F75" s="56">
        <v>348</v>
      </c>
      <c r="G75" s="9"/>
      <c r="H75" s="96">
        <f t="shared" si="4"/>
        <v>0</v>
      </c>
    </row>
    <row r="76" spans="2:8" s="49" customFormat="1" ht="47.25">
      <c r="B76" s="97">
        <f>+COUNT($B$65:B75)+1</f>
        <v>11</v>
      </c>
      <c r="C76" s="98"/>
      <c r="D76" s="99" t="s">
        <v>565</v>
      </c>
      <c r="E76" s="56" t="s">
        <v>25</v>
      </c>
      <c r="F76" s="56">
        <v>26</v>
      </c>
      <c r="G76" s="9"/>
      <c r="H76" s="96">
        <f t="shared" si="4"/>
        <v>0</v>
      </c>
    </row>
    <row r="77" spans="2:8" s="49" customFormat="1" ht="31.5">
      <c r="B77" s="97">
        <f>+COUNT($B$65:B76)+1</f>
        <v>12</v>
      </c>
      <c r="C77" s="98"/>
      <c r="D77" s="99" t="s">
        <v>355</v>
      </c>
      <c r="E77" s="56" t="s">
        <v>24</v>
      </c>
      <c r="F77" s="56">
        <v>6</v>
      </c>
      <c r="G77" s="9"/>
      <c r="H77" s="96">
        <f t="shared" si="4"/>
        <v>0</v>
      </c>
    </row>
    <row r="78" spans="2:8" s="49" customFormat="1">
      <c r="B78" s="97">
        <f>+COUNT($B$65:B77)+1</f>
        <v>13</v>
      </c>
      <c r="C78" s="98"/>
      <c r="D78" s="99" t="s">
        <v>356</v>
      </c>
      <c r="E78" s="56" t="s">
        <v>51</v>
      </c>
      <c r="F78" s="56">
        <v>34</v>
      </c>
      <c r="G78" s="9"/>
      <c r="H78" s="96">
        <f t="shared" si="4"/>
        <v>0</v>
      </c>
    </row>
    <row r="79" spans="2:8" s="49" customFormat="1" ht="47.25">
      <c r="B79" s="97">
        <f>+COUNT($B$65:B78)+1</f>
        <v>14</v>
      </c>
      <c r="C79" s="98"/>
      <c r="D79" s="99" t="s">
        <v>357</v>
      </c>
      <c r="E79" s="56" t="s">
        <v>23</v>
      </c>
      <c r="F79" s="56">
        <v>9</v>
      </c>
      <c r="G79" s="9"/>
      <c r="H79" s="96">
        <f t="shared" si="4"/>
        <v>0</v>
      </c>
    </row>
    <row r="80" spans="2:8" s="49" customFormat="1" ht="47.25">
      <c r="B80" s="97">
        <f>+COUNT($B$65:B79)+1</f>
        <v>15</v>
      </c>
      <c r="C80" s="98"/>
      <c r="D80" s="99" t="s">
        <v>358</v>
      </c>
      <c r="E80" s="56" t="s">
        <v>23</v>
      </c>
      <c r="F80" s="56">
        <v>1</v>
      </c>
      <c r="G80" s="9"/>
      <c r="H80" s="96">
        <f t="shared" si="4"/>
        <v>0</v>
      </c>
    </row>
    <row r="81" spans="2:8" s="49" customFormat="1" ht="47.25">
      <c r="B81" s="97">
        <f>+COUNT($B$65:B80)+1</f>
        <v>16</v>
      </c>
      <c r="C81" s="98"/>
      <c r="D81" s="99" t="s">
        <v>359</v>
      </c>
      <c r="E81" s="56" t="s">
        <v>23</v>
      </c>
      <c r="F81" s="56">
        <v>1</v>
      </c>
      <c r="G81" s="9"/>
      <c r="H81" s="96">
        <f t="shared" si="4"/>
        <v>0</v>
      </c>
    </row>
    <row r="82" spans="2:8" s="49" customFormat="1" ht="47.25">
      <c r="B82" s="97">
        <f>+COUNT($B$65:B81)+1</f>
        <v>17</v>
      </c>
      <c r="C82" s="98"/>
      <c r="D82" s="99" t="s">
        <v>360</v>
      </c>
      <c r="E82" s="56" t="s">
        <v>71</v>
      </c>
      <c r="F82" s="56">
        <v>9</v>
      </c>
      <c r="G82" s="9"/>
      <c r="H82" s="96">
        <f t="shared" si="4"/>
        <v>0</v>
      </c>
    </row>
    <row r="83" spans="2:8" s="49" customFormat="1">
      <c r="B83" s="97">
        <f>+COUNT($B$65:B82)+1</f>
        <v>18</v>
      </c>
      <c r="C83" s="98"/>
      <c r="D83" s="99" t="s">
        <v>361</v>
      </c>
      <c r="E83" s="56" t="s">
        <v>23</v>
      </c>
      <c r="F83" s="56">
        <v>1</v>
      </c>
      <c r="G83" s="9"/>
      <c r="H83" s="96">
        <f t="shared" si="4"/>
        <v>0</v>
      </c>
    </row>
    <row r="84" spans="2:8" s="49" customFormat="1" ht="31.5">
      <c r="B84" s="97">
        <f>+COUNT($B$65:B83)+1</f>
        <v>19</v>
      </c>
      <c r="C84" s="98"/>
      <c r="D84" s="99" t="s">
        <v>362</v>
      </c>
      <c r="E84" s="56" t="s">
        <v>23</v>
      </c>
      <c r="F84" s="56">
        <v>1</v>
      </c>
      <c r="G84" s="9"/>
      <c r="H84" s="96">
        <f t="shared" si="4"/>
        <v>0</v>
      </c>
    </row>
    <row r="85" spans="2:8" s="49" customFormat="1" ht="31.5">
      <c r="B85" s="97">
        <f>+COUNT($B$65:B84)+1</f>
        <v>20</v>
      </c>
      <c r="C85" s="98"/>
      <c r="D85" s="99" t="s">
        <v>363</v>
      </c>
      <c r="E85" s="56" t="s">
        <v>25</v>
      </c>
      <c r="F85" s="56">
        <v>40</v>
      </c>
      <c r="G85" s="9"/>
      <c r="H85" s="96">
        <f t="shared" si="4"/>
        <v>0</v>
      </c>
    </row>
    <row r="86" spans="2:8" s="49" customFormat="1">
      <c r="B86" s="97">
        <f>+COUNT($B$65:B85)+1</f>
        <v>21</v>
      </c>
      <c r="C86" s="98"/>
      <c r="D86" s="99" t="s">
        <v>364</v>
      </c>
      <c r="E86" s="56" t="s">
        <v>23</v>
      </c>
      <c r="F86" s="56">
        <v>2</v>
      </c>
      <c r="G86" s="9"/>
      <c r="H86" s="96">
        <f t="shared" si="4"/>
        <v>0</v>
      </c>
    </row>
    <row r="87" spans="2:8" s="49" customFormat="1">
      <c r="B87" s="97">
        <f>+COUNT($B$65:B86)+1</f>
        <v>22</v>
      </c>
      <c r="C87" s="98"/>
      <c r="D87" s="99" t="s">
        <v>365</v>
      </c>
      <c r="E87" s="56" t="s">
        <v>24</v>
      </c>
      <c r="F87" s="56">
        <v>380</v>
      </c>
      <c r="G87" s="9"/>
      <c r="H87" s="96">
        <f t="shared" si="4"/>
        <v>0</v>
      </c>
    </row>
    <row r="88" spans="2:8" s="49" customFormat="1" ht="15.75" customHeight="1">
      <c r="B88" s="101"/>
      <c r="C88" s="102"/>
      <c r="D88" s="103"/>
      <c r="E88" s="104"/>
      <c r="F88" s="105"/>
      <c r="G88" s="41"/>
      <c r="H88" s="106"/>
    </row>
    <row r="89" spans="2:8" s="49" customFormat="1" ht="16.5" thickBot="1">
      <c r="B89" s="107"/>
      <c r="C89" s="108"/>
      <c r="D89" s="108"/>
      <c r="E89" s="109"/>
      <c r="F89" s="109"/>
      <c r="G89" s="8" t="str">
        <f>C64&amp;" SKUPAJ:"</f>
        <v>GRADBENA DELA CR SKUPAJ:</v>
      </c>
      <c r="H89" s="110">
        <f>SUM(H$66:H$87)</f>
        <v>0</v>
      </c>
    </row>
  </sheetData>
  <sheetProtection algorithmName="SHA-512" hashValue="ixnrOoTCwLVgrPNm9oty6Carp5RF1qfgLE7LJd4zC3ptdaFyIW0oZPXD0fyGuci5ttiz7NoAuNlrr1ZdF0FaFw==" saltValue="WXS0IDuLEQ1J/JlG4/T3vQ==" spinCount="100000" sheet="1" objects="1" scenarios="1"/>
  <mergeCells count="5">
    <mergeCell ref="C64:D64"/>
    <mergeCell ref="B14:F14"/>
    <mergeCell ref="C16:D16"/>
    <mergeCell ref="C17:F17"/>
    <mergeCell ref="C65:F65"/>
  </mergeCells>
  <phoneticPr fontId="25" type="noConversion"/>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rowBreaks count="1" manualBreakCount="1">
    <brk id="31" min="1"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8E79D-EC95-46FD-AF0E-3EA76B94D981}">
  <sheetPr>
    <tabColor rgb="FF00339C"/>
  </sheetPr>
  <dimension ref="B1:K70"/>
  <sheetViews>
    <sheetView view="pageBreakPreview" zoomScaleNormal="100" zoomScaleSheetLayoutView="100" workbookViewId="0">
      <selection activeCell="F2" sqref="F2"/>
    </sheetView>
  </sheetViews>
  <sheetFormatPr defaultColWidth="9.140625" defaultRowHeight="15.75"/>
  <cols>
    <col min="1" max="1" width="9.140625" style="50"/>
    <col min="2" max="3" width="10.7109375" style="52" customWidth="1"/>
    <col min="4" max="4" width="47.7109375" style="164" customWidth="1"/>
    <col min="5" max="5" width="14.7109375" style="47" customWidth="1"/>
    <col min="6" max="6" width="12.7109375" style="47" customWidth="1"/>
    <col min="7" max="7" width="15.7109375" style="1" customWidth="1"/>
    <col min="8" max="8" width="15.7109375" style="48" customWidth="1"/>
    <col min="9" max="9" width="11.5703125" style="49" bestFit="1" customWidth="1"/>
    <col min="10" max="10" width="10.140625" style="50" bestFit="1" customWidth="1"/>
    <col min="11" max="12" width="9.140625" style="50"/>
    <col min="13" max="13" width="9.140625" style="50" customWidth="1"/>
    <col min="14" max="16384" width="9.140625" style="50"/>
  </cols>
  <sheetData>
    <row r="1" spans="2:10">
      <c r="B1" s="45" t="s">
        <v>533</v>
      </c>
      <c r="C1" s="46" t="str">
        <f ca="1">MID(CELL("filename",A1),FIND("]",CELL("filename",A1))+1,255)</f>
        <v>NN VOD</v>
      </c>
    </row>
    <row r="3" spans="2:10">
      <c r="B3" s="51" t="s">
        <v>14</v>
      </c>
    </row>
    <row r="4" spans="2:10">
      <c r="B4" s="53" t="str">
        <f ca="1">"REKAPITULACIJA "&amp;C1</f>
        <v>REKAPITULACIJA NN VOD</v>
      </c>
      <c r="C4" s="54"/>
      <c r="D4" s="54"/>
      <c r="E4" s="55"/>
      <c r="F4" s="55"/>
      <c r="G4" s="2"/>
      <c r="H4" s="56"/>
      <c r="I4" s="57"/>
    </row>
    <row r="5" spans="2:10">
      <c r="B5" s="58"/>
      <c r="C5" s="59"/>
      <c r="D5" s="60"/>
      <c r="H5" s="61"/>
      <c r="I5" s="62"/>
      <c r="J5" s="63"/>
    </row>
    <row r="6" spans="2:10">
      <c r="B6" s="64" t="s">
        <v>48</v>
      </c>
      <c r="D6" s="65" t="str">
        <f>VLOOKUP(B6,$B$12:$H$9823,2,FALSE)</f>
        <v>ELEKTROINSTALACIJE NN PRIKLJUČNI VOD</v>
      </c>
      <c r="E6" s="66"/>
      <c r="F6" s="48"/>
      <c r="H6" s="67">
        <f>VLOOKUP($D6&amp;" SKUPAJ:",$G$12:H$9887,2,FALSE)</f>
        <v>0</v>
      </c>
      <c r="I6" s="68"/>
      <c r="J6" s="69"/>
    </row>
    <row r="7" spans="2:10">
      <c r="B7" s="64"/>
      <c r="D7" s="65"/>
      <c r="E7" s="66"/>
      <c r="F7" s="48"/>
      <c r="H7" s="67"/>
      <c r="I7" s="70"/>
      <c r="J7" s="71"/>
    </row>
    <row r="8" spans="2:10">
      <c r="B8" s="64" t="s">
        <v>49</v>
      </c>
      <c r="D8" s="65" t="str">
        <f>VLOOKUP(B8,$B$12:$H$9823,2,FALSE)</f>
        <v>GRADBENA DELA NN PRIKLJUČNI VOD</v>
      </c>
      <c r="E8" s="66"/>
      <c r="F8" s="48"/>
      <c r="H8" s="67">
        <f>VLOOKUP($D8&amp;" SKUPAJ:",$G$12:H$9887,2,FALSE)</f>
        <v>0</v>
      </c>
      <c r="I8" s="72"/>
      <c r="J8" s="73"/>
    </row>
    <row r="9" spans="2:10" s="49" customFormat="1" ht="16.5" thickBot="1">
      <c r="B9" s="74"/>
      <c r="C9" s="75"/>
      <c r="D9" s="76"/>
      <c r="E9" s="77"/>
      <c r="F9" s="78"/>
      <c r="G9" s="3"/>
      <c r="H9" s="79"/>
    </row>
    <row r="10" spans="2:10" s="49" customFormat="1" ht="16.5" thickTop="1">
      <c r="B10" s="80"/>
      <c r="C10" s="81"/>
      <c r="D10" s="82"/>
      <c r="E10" s="83"/>
      <c r="F10" s="84"/>
      <c r="G10" s="4" t="str">
        <f ca="1">"SKUPAJ "&amp;C1&amp;" (BREZ DDV):"</f>
        <v>SKUPAJ NN VOD (BREZ DDV):</v>
      </c>
      <c r="H10" s="85">
        <f>SUM(H6:H8)</f>
        <v>0</v>
      </c>
    </row>
    <row r="12" spans="2:10" s="49" customFormat="1" ht="16.5" thickBot="1">
      <c r="B12" s="86" t="s">
        <v>0</v>
      </c>
      <c r="C12" s="87" t="s">
        <v>1</v>
      </c>
      <c r="D12" s="88" t="s">
        <v>2</v>
      </c>
      <c r="E12" s="89" t="s">
        <v>3</v>
      </c>
      <c r="F12" s="89" t="s">
        <v>4</v>
      </c>
      <c r="G12" s="5" t="s">
        <v>5</v>
      </c>
      <c r="H12" s="89" t="s">
        <v>6</v>
      </c>
    </row>
    <row r="14" spans="2:10">
      <c r="B14" s="177"/>
      <c r="C14" s="177"/>
      <c r="D14" s="177"/>
      <c r="E14" s="177"/>
      <c r="F14" s="177"/>
      <c r="G14" s="42"/>
      <c r="H14" s="90"/>
    </row>
    <row r="16" spans="2:10" s="49" customFormat="1">
      <c r="B16" s="91" t="s">
        <v>48</v>
      </c>
      <c r="C16" s="176" t="s">
        <v>328</v>
      </c>
      <c r="D16" s="176"/>
      <c r="E16" s="92"/>
      <c r="F16" s="93"/>
      <c r="G16" s="6"/>
      <c r="H16" s="94"/>
    </row>
    <row r="17" spans="2:11" s="49" customFormat="1">
      <c r="B17" s="95"/>
      <c r="C17" s="178"/>
      <c r="D17" s="178"/>
      <c r="E17" s="178"/>
      <c r="F17" s="178"/>
      <c r="G17" s="7"/>
      <c r="H17" s="96"/>
    </row>
    <row r="18" spans="2:11" s="49" customFormat="1" ht="31.5">
      <c r="B18" s="97">
        <f>+COUNT($B$17:B17)+1</f>
        <v>1</v>
      </c>
      <c r="C18" s="98"/>
      <c r="D18" s="99" t="s">
        <v>344</v>
      </c>
      <c r="E18" s="56" t="s">
        <v>72</v>
      </c>
      <c r="F18" s="56">
        <v>1</v>
      </c>
      <c r="G18" s="9"/>
      <c r="H18" s="96">
        <f>+$F18*G18</f>
        <v>0</v>
      </c>
      <c r="K18" s="47"/>
    </row>
    <row r="19" spans="2:11" s="49" customFormat="1" ht="31.5">
      <c r="B19" s="97">
        <f>+COUNT($B$17:B18)+1</f>
        <v>2</v>
      </c>
      <c r="C19" s="98"/>
      <c r="D19" s="99" t="s">
        <v>324</v>
      </c>
      <c r="E19" s="56" t="s">
        <v>71</v>
      </c>
      <c r="F19" s="56">
        <v>6</v>
      </c>
      <c r="G19" s="9"/>
      <c r="H19" s="96">
        <f>+$F19*G19</f>
        <v>0</v>
      </c>
      <c r="K19" s="47"/>
    </row>
    <row r="20" spans="2:11" s="49" customFormat="1" ht="47.25">
      <c r="B20" s="97">
        <f>+COUNT($B$17:B19)+1</f>
        <v>3</v>
      </c>
      <c r="C20" s="98"/>
      <c r="D20" s="99" t="s">
        <v>325</v>
      </c>
      <c r="E20" s="56" t="s">
        <v>51</v>
      </c>
      <c r="F20" s="56">
        <v>204</v>
      </c>
      <c r="G20" s="9"/>
      <c r="H20" s="96">
        <f>+$F20*G20</f>
        <v>0</v>
      </c>
      <c r="K20" s="47"/>
    </row>
    <row r="21" spans="2:11" s="49" customFormat="1" ht="63">
      <c r="B21" s="97">
        <f>+COUNT($B$17:B20)+1</f>
        <v>4</v>
      </c>
      <c r="C21" s="98"/>
      <c r="D21" s="99" t="s">
        <v>326</v>
      </c>
      <c r="E21" s="56" t="s">
        <v>71</v>
      </c>
      <c r="F21" s="56">
        <v>2</v>
      </c>
      <c r="G21" s="9"/>
      <c r="H21" s="96">
        <f t="shared" ref="H21:H39" si="0">+$F21*G21</f>
        <v>0</v>
      </c>
      <c r="K21" s="47"/>
    </row>
    <row r="22" spans="2:11" s="49" customFormat="1">
      <c r="B22" s="97">
        <f>+COUNT($B$17:B21)+1</f>
        <v>5</v>
      </c>
      <c r="C22" s="98"/>
      <c r="D22" s="99" t="s">
        <v>285</v>
      </c>
      <c r="E22" s="56" t="s">
        <v>51</v>
      </c>
      <c r="F22" s="56">
        <v>44</v>
      </c>
      <c r="G22" s="9"/>
      <c r="H22" s="96">
        <f t="shared" si="0"/>
        <v>0</v>
      </c>
      <c r="K22" s="47"/>
    </row>
    <row r="23" spans="2:11" s="49" customFormat="1" ht="31.5">
      <c r="B23" s="97">
        <f>+COUNT($B$17:B22)+1</f>
        <v>6</v>
      </c>
      <c r="C23" s="98"/>
      <c r="D23" s="99" t="s">
        <v>286</v>
      </c>
      <c r="E23" s="56" t="s">
        <v>51</v>
      </c>
      <c r="F23" s="56">
        <v>48</v>
      </c>
      <c r="G23" s="9"/>
      <c r="H23" s="96">
        <f t="shared" si="0"/>
        <v>0</v>
      </c>
      <c r="K23" s="47"/>
    </row>
    <row r="24" spans="2:11" s="49" customFormat="1">
      <c r="B24" s="97">
        <f>+COUNT($B$17:B23)+1</f>
        <v>7</v>
      </c>
      <c r="C24" s="98"/>
      <c r="D24" s="99" t="s">
        <v>327</v>
      </c>
      <c r="E24" s="56" t="s">
        <v>23</v>
      </c>
      <c r="F24" s="56">
        <v>2</v>
      </c>
      <c r="G24" s="9"/>
      <c r="H24" s="96">
        <f t="shared" si="0"/>
        <v>0</v>
      </c>
      <c r="K24" s="47"/>
    </row>
    <row r="25" spans="2:11" s="49" customFormat="1" ht="31.5">
      <c r="B25" s="97">
        <f>+COUNT($B$17:B24)+1</f>
        <v>8</v>
      </c>
      <c r="C25" s="98"/>
      <c r="D25" s="99" t="s">
        <v>288</v>
      </c>
      <c r="E25" s="56" t="s">
        <v>23</v>
      </c>
      <c r="F25" s="56">
        <v>1</v>
      </c>
      <c r="G25" s="9"/>
      <c r="H25" s="96">
        <f t="shared" si="0"/>
        <v>0</v>
      </c>
    </row>
    <row r="26" spans="2:11" s="49" customFormat="1" ht="378">
      <c r="B26" s="97">
        <f>+COUNT($B$17:B25)+1</f>
        <v>9</v>
      </c>
      <c r="C26" s="98"/>
      <c r="D26" s="99" t="s">
        <v>329</v>
      </c>
      <c r="E26" s="56" t="s">
        <v>71</v>
      </c>
      <c r="F26" s="56">
        <v>1</v>
      </c>
      <c r="G26" s="9"/>
      <c r="H26" s="96">
        <f t="shared" si="0"/>
        <v>0</v>
      </c>
      <c r="K26" s="47"/>
    </row>
    <row r="27" spans="2:11" s="49" customFormat="1" ht="31.5">
      <c r="B27" s="97"/>
      <c r="C27" s="130" t="s">
        <v>313</v>
      </c>
      <c r="D27" s="131" t="s">
        <v>330</v>
      </c>
      <c r="E27" s="132" t="s">
        <v>23</v>
      </c>
      <c r="F27" s="132">
        <v>2</v>
      </c>
      <c r="G27" s="133"/>
      <c r="H27" s="96"/>
      <c r="K27" s="47"/>
    </row>
    <row r="28" spans="2:11" s="49" customFormat="1">
      <c r="B28" s="97"/>
      <c r="C28" s="134"/>
      <c r="D28" s="131" t="s">
        <v>331</v>
      </c>
      <c r="E28" s="132" t="s">
        <v>23</v>
      </c>
      <c r="F28" s="132">
        <v>2</v>
      </c>
      <c r="G28" s="133"/>
      <c r="H28" s="96"/>
      <c r="K28" s="47"/>
    </row>
    <row r="29" spans="2:11" s="49" customFormat="1" ht="63">
      <c r="B29" s="97"/>
      <c r="C29" s="134"/>
      <c r="D29" s="131" t="s">
        <v>332</v>
      </c>
      <c r="E29" s="132" t="s">
        <v>71</v>
      </c>
      <c r="F29" s="132">
        <v>1</v>
      </c>
      <c r="G29" s="133"/>
      <c r="H29" s="96"/>
      <c r="K29" s="47"/>
    </row>
    <row r="30" spans="2:11" s="49" customFormat="1" ht="31.5">
      <c r="B30" s="97"/>
      <c r="C30" s="134"/>
      <c r="D30" s="131" t="s">
        <v>333</v>
      </c>
      <c r="E30" s="132" t="s">
        <v>23</v>
      </c>
      <c r="F30" s="132">
        <v>1</v>
      </c>
      <c r="G30" s="133"/>
      <c r="H30" s="96"/>
      <c r="K30" s="47"/>
    </row>
    <row r="31" spans="2:11" s="49" customFormat="1">
      <c r="B31" s="97"/>
      <c r="C31" s="134"/>
      <c r="D31" s="131" t="s">
        <v>334</v>
      </c>
      <c r="E31" s="132" t="s">
        <v>23</v>
      </c>
      <c r="F31" s="132">
        <v>1</v>
      </c>
      <c r="G31" s="133"/>
      <c r="H31" s="96"/>
      <c r="K31" s="47"/>
    </row>
    <row r="32" spans="2:11" s="49" customFormat="1">
      <c r="B32" s="97"/>
      <c r="C32" s="134"/>
      <c r="D32" s="131" t="s">
        <v>301</v>
      </c>
      <c r="E32" s="132" t="s">
        <v>23</v>
      </c>
      <c r="F32" s="132">
        <v>1</v>
      </c>
      <c r="G32" s="133"/>
      <c r="H32" s="96"/>
      <c r="K32" s="47"/>
    </row>
    <row r="33" spans="2:11" s="49" customFormat="1">
      <c r="B33" s="97"/>
      <c r="C33" s="134"/>
      <c r="D33" s="131" t="s">
        <v>302</v>
      </c>
      <c r="E33" s="132" t="s">
        <v>23</v>
      </c>
      <c r="F33" s="132">
        <v>1</v>
      </c>
      <c r="G33" s="133"/>
      <c r="H33" s="96"/>
      <c r="K33" s="47"/>
    </row>
    <row r="34" spans="2:11" s="49" customFormat="1">
      <c r="B34" s="97"/>
      <c r="C34" s="134"/>
      <c r="D34" s="131" t="s">
        <v>335</v>
      </c>
      <c r="E34" s="132" t="s">
        <v>71</v>
      </c>
      <c r="F34" s="132">
        <v>4</v>
      </c>
      <c r="G34" s="133"/>
      <c r="H34" s="96"/>
      <c r="K34" s="47"/>
    </row>
    <row r="35" spans="2:11" s="49" customFormat="1">
      <c r="B35" s="97"/>
      <c r="C35" s="134"/>
      <c r="D35" s="131" t="s">
        <v>336</v>
      </c>
      <c r="E35" s="132" t="s">
        <v>23</v>
      </c>
      <c r="F35" s="132">
        <v>3</v>
      </c>
      <c r="G35" s="133"/>
      <c r="H35" s="96"/>
      <c r="K35" s="47"/>
    </row>
    <row r="36" spans="2:11" s="49" customFormat="1" ht="31.5">
      <c r="B36" s="97"/>
      <c r="C36" s="134"/>
      <c r="D36" s="131" t="s">
        <v>337</v>
      </c>
      <c r="E36" s="132" t="s">
        <v>71</v>
      </c>
      <c r="F36" s="132">
        <v>1</v>
      </c>
      <c r="G36" s="133"/>
      <c r="H36" s="96"/>
      <c r="K36" s="47"/>
    </row>
    <row r="37" spans="2:11" s="49" customFormat="1" ht="31.5">
      <c r="B37" s="97"/>
      <c r="C37" s="134"/>
      <c r="D37" s="131" t="s">
        <v>338</v>
      </c>
      <c r="E37" s="132" t="s">
        <v>71</v>
      </c>
      <c r="F37" s="132">
        <v>1</v>
      </c>
      <c r="G37" s="133"/>
      <c r="H37" s="96"/>
      <c r="K37" s="47"/>
    </row>
    <row r="38" spans="2:11" s="49" customFormat="1">
      <c r="B38" s="97"/>
      <c r="C38" s="134"/>
      <c r="D38" s="131" t="s">
        <v>312</v>
      </c>
      <c r="E38" s="132"/>
      <c r="F38" s="132"/>
      <c r="G38" s="133"/>
      <c r="H38" s="96"/>
      <c r="K38" s="47"/>
    </row>
    <row r="39" spans="2:11" s="49" customFormat="1" ht="78.75">
      <c r="B39" s="97">
        <f>+COUNT($B$17:B38)+1</f>
        <v>10</v>
      </c>
      <c r="C39" s="98"/>
      <c r="D39" s="99" t="s">
        <v>339</v>
      </c>
      <c r="E39" s="56" t="s">
        <v>71</v>
      </c>
      <c r="F39" s="56">
        <v>1</v>
      </c>
      <c r="G39" s="9"/>
      <c r="H39" s="96">
        <f t="shared" si="0"/>
        <v>0</v>
      </c>
      <c r="K39" s="47"/>
    </row>
    <row r="40" spans="2:11" s="49" customFormat="1" ht="31.5">
      <c r="B40" s="97">
        <f>+COUNT($B$17:B39)+1</f>
        <v>11</v>
      </c>
      <c r="C40" s="98"/>
      <c r="D40" s="99" t="s">
        <v>320</v>
      </c>
      <c r="E40" s="56" t="s">
        <v>23</v>
      </c>
      <c r="F40" s="56">
        <v>1</v>
      </c>
      <c r="G40" s="9"/>
      <c r="H40" s="96">
        <f t="shared" ref="H40:H46" si="1">+$F40*G40</f>
        <v>0</v>
      </c>
      <c r="K40" s="47"/>
    </row>
    <row r="41" spans="2:11" s="49" customFormat="1">
      <c r="B41" s="97">
        <f>+COUNT($B$17:B40)+1</f>
        <v>12</v>
      </c>
      <c r="C41" s="98"/>
      <c r="D41" s="99" t="s">
        <v>321</v>
      </c>
      <c r="E41" s="56" t="s">
        <v>68</v>
      </c>
      <c r="F41" s="56">
        <v>10</v>
      </c>
      <c r="G41" s="9"/>
      <c r="H41" s="96">
        <f t="shared" si="1"/>
        <v>0</v>
      </c>
      <c r="K41" s="47"/>
    </row>
    <row r="42" spans="2:11" s="49" customFormat="1" ht="31.5">
      <c r="B42" s="97">
        <f>+COUNT($B$17:B41)+1</f>
        <v>13</v>
      </c>
      <c r="C42" s="98"/>
      <c r="D42" s="99" t="s">
        <v>322</v>
      </c>
      <c r="E42" s="56" t="s">
        <v>71</v>
      </c>
      <c r="F42" s="56">
        <v>1</v>
      </c>
      <c r="G42" s="9"/>
      <c r="H42" s="96">
        <f t="shared" si="1"/>
        <v>0</v>
      </c>
      <c r="K42" s="47"/>
    </row>
    <row r="43" spans="2:11" s="49" customFormat="1" ht="47.25">
      <c r="B43" s="97">
        <f>+COUNT($B$17:B42)+1</f>
        <v>14</v>
      </c>
      <c r="C43" s="98"/>
      <c r="D43" s="99" t="s">
        <v>340</v>
      </c>
      <c r="E43" s="56" t="s">
        <v>68</v>
      </c>
      <c r="F43" s="56">
        <v>9</v>
      </c>
      <c r="G43" s="9"/>
      <c r="H43" s="96">
        <f t="shared" si="1"/>
        <v>0</v>
      </c>
      <c r="K43" s="47"/>
    </row>
    <row r="44" spans="2:11" s="49" customFormat="1">
      <c r="B44" s="97">
        <f>+COUNT($B$17:B43)+1</f>
        <v>15</v>
      </c>
      <c r="C44" s="98"/>
      <c r="D44" s="99" t="s">
        <v>341</v>
      </c>
      <c r="E44" s="56" t="s">
        <v>68</v>
      </c>
      <c r="F44" s="56">
        <v>9</v>
      </c>
      <c r="G44" s="9"/>
      <c r="H44" s="96">
        <f t="shared" si="1"/>
        <v>0</v>
      </c>
      <c r="K44" s="47"/>
    </row>
    <row r="45" spans="2:11" s="49" customFormat="1" ht="31.5">
      <c r="B45" s="97">
        <f>+COUNT($B$17:B44)+1</f>
        <v>16</v>
      </c>
      <c r="C45" s="98"/>
      <c r="D45" s="99" t="s">
        <v>342</v>
      </c>
      <c r="E45" s="56" t="s">
        <v>71</v>
      </c>
      <c r="F45" s="56">
        <v>2</v>
      </c>
      <c r="G45" s="9"/>
      <c r="H45" s="96">
        <f t="shared" si="1"/>
        <v>0</v>
      </c>
      <c r="K45" s="47"/>
    </row>
    <row r="46" spans="2:11" s="49" customFormat="1" ht="31.5">
      <c r="B46" s="97">
        <f>+COUNT($B$17:B45)+1</f>
        <v>17</v>
      </c>
      <c r="C46" s="98"/>
      <c r="D46" s="99" t="s">
        <v>343</v>
      </c>
      <c r="E46" s="56" t="s">
        <v>72</v>
      </c>
      <c r="F46" s="56">
        <v>1</v>
      </c>
      <c r="G46" s="9"/>
      <c r="H46" s="96">
        <f t="shared" si="1"/>
        <v>0</v>
      </c>
      <c r="K46" s="47"/>
    </row>
    <row r="47" spans="2:11" s="49" customFormat="1" ht="15.75" customHeight="1">
      <c r="B47" s="101"/>
      <c r="C47" s="102"/>
      <c r="D47" s="103"/>
      <c r="E47" s="104"/>
      <c r="F47" s="105"/>
      <c r="G47" s="41"/>
      <c r="H47" s="106"/>
    </row>
    <row r="48" spans="2:11" s="49" customFormat="1" ht="16.5" thickBot="1">
      <c r="B48" s="107"/>
      <c r="C48" s="108"/>
      <c r="D48" s="108"/>
      <c r="E48" s="109"/>
      <c r="F48" s="109"/>
      <c r="G48" s="8" t="str">
        <f>C16&amp;" SKUPAJ:"</f>
        <v>ELEKTROINSTALACIJE NN PRIKLJUČNI VOD SKUPAJ:</v>
      </c>
      <c r="H48" s="110">
        <f>SUM(H$18:H$46)</f>
        <v>0</v>
      </c>
    </row>
    <row r="49" spans="2:8" s="49" customFormat="1">
      <c r="B49" s="101"/>
      <c r="C49" s="102"/>
      <c r="D49" s="103"/>
      <c r="E49" s="104"/>
      <c r="F49" s="105"/>
      <c r="G49" s="41"/>
      <c r="H49" s="106"/>
    </row>
    <row r="50" spans="2:8" s="49" customFormat="1">
      <c r="B50" s="91" t="s">
        <v>49</v>
      </c>
      <c r="C50" s="176" t="s">
        <v>366</v>
      </c>
      <c r="D50" s="176"/>
      <c r="E50" s="92"/>
      <c r="F50" s="93"/>
      <c r="G50" s="6"/>
      <c r="H50" s="94"/>
    </row>
    <row r="51" spans="2:8" s="49" customFormat="1">
      <c r="B51" s="95"/>
      <c r="C51" s="178"/>
      <c r="D51" s="178"/>
      <c r="E51" s="178"/>
      <c r="F51" s="178"/>
      <c r="G51" s="7"/>
      <c r="H51" s="96"/>
    </row>
    <row r="52" spans="2:8" s="49" customFormat="1" ht="63">
      <c r="B52" s="97">
        <f>+COUNT($B$51:B51)+1</f>
        <v>1</v>
      </c>
      <c r="C52" s="98"/>
      <c r="D52" s="99" t="s">
        <v>367</v>
      </c>
      <c r="E52" s="56" t="s">
        <v>71</v>
      </c>
      <c r="F52" s="56">
        <v>1</v>
      </c>
      <c r="G52" s="9"/>
      <c r="H52" s="96">
        <f t="shared" ref="H52" si="2">+$F52*G52</f>
        <v>0</v>
      </c>
    </row>
    <row r="53" spans="2:8" s="49" customFormat="1" ht="31.5">
      <c r="B53" s="97">
        <f>+COUNT($B$51:B52)+1</f>
        <v>2</v>
      </c>
      <c r="C53" s="98"/>
      <c r="D53" s="99" t="s">
        <v>347</v>
      </c>
      <c r="E53" s="56" t="s">
        <v>51</v>
      </c>
      <c r="F53" s="56">
        <v>3</v>
      </c>
      <c r="G53" s="9"/>
      <c r="H53" s="96">
        <f t="shared" ref="H53:H68" si="3">+$F53*G53</f>
        <v>0</v>
      </c>
    </row>
    <row r="54" spans="2:8" s="49" customFormat="1" ht="31.5">
      <c r="B54" s="97">
        <f>+COUNT($B$51:B53)+1</f>
        <v>3</v>
      </c>
      <c r="C54" s="98"/>
      <c r="D54" s="99" t="s">
        <v>348</v>
      </c>
      <c r="E54" s="56" t="s">
        <v>51</v>
      </c>
      <c r="F54" s="56">
        <v>17</v>
      </c>
      <c r="G54" s="9"/>
      <c r="H54" s="96">
        <f t="shared" si="3"/>
        <v>0</v>
      </c>
    </row>
    <row r="55" spans="2:8" s="49" customFormat="1" ht="31.5">
      <c r="B55" s="97">
        <f>+COUNT($B$51:B54)+1</f>
        <v>4</v>
      </c>
      <c r="C55" s="98"/>
      <c r="D55" s="99" t="s">
        <v>349</v>
      </c>
      <c r="E55" s="56" t="s">
        <v>51</v>
      </c>
      <c r="F55" s="56">
        <v>4</v>
      </c>
      <c r="G55" s="9"/>
      <c r="H55" s="96">
        <f t="shared" si="3"/>
        <v>0</v>
      </c>
    </row>
    <row r="56" spans="2:8" s="49" customFormat="1" ht="31.5">
      <c r="B56" s="97">
        <f>+COUNT($B$51:B55)+1</f>
        <v>5</v>
      </c>
      <c r="C56" s="98"/>
      <c r="D56" s="99" t="s">
        <v>350</v>
      </c>
      <c r="E56" s="56" t="s">
        <v>51</v>
      </c>
      <c r="F56" s="56">
        <v>6</v>
      </c>
      <c r="G56" s="9"/>
      <c r="H56" s="96">
        <f t="shared" si="3"/>
        <v>0</v>
      </c>
    </row>
    <row r="57" spans="2:8" s="49" customFormat="1" ht="110.25">
      <c r="B57" s="97">
        <f>+COUNT($B$51:B56)+1</f>
        <v>6</v>
      </c>
      <c r="C57" s="98"/>
      <c r="D57" s="99" t="s">
        <v>368</v>
      </c>
      <c r="E57" s="56" t="s">
        <v>51</v>
      </c>
      <c r="F57" s="56">
        <v>10</v>
      </c>
      <c r="G57" s="9"/>
      <c r="H57" s="96">
        <f t="shared" si="3"/>
        <v>0</v>
      </c>
    </row>
    <row r="58" spans="2:8" s="49" customFormat="1" ht="94.5">
      <c r="B58" s="97">
        <f>+COUNT($B$51:B57)+1</f>
        <v>7</v>
      </c>
      <c r="C58" s="98"/>
      <c r="D58" s="99" t="s">
        <v>369</v>
      </c>
      <c r="E58" s="56" t="s">
        <v>51</v>
      </c>
      <c r="F58" s="56">
        <v>64</v>
      </c>
      <c r="G58" s="9"/>
      <c r="H58" s="96">
        <f t="shared" si="3"/>
        <v>0</v>
      </c>
    </row>
    <row r="59" spans="2:8" s="49" customFormat="1" ht="31.5">
      <c r="B59" s="97">
        <f>+COUNT($B$51:B58)+1</f>
        <v>8</v>
      </c>
      <c r="C59" s="98"/>
      <c r="D59" s="99" t="s">
        <v>370</v>
      </c>
      <c r="E59" s="56" t="s">
        <v>51</v>
      </c>
      <c r="F59" s="56">
        <v>40</v>
      </c>
      <c r="G59" s="9"/>
      <c r="H59" s="96">
        <f t="shared" si="3"/>
        <v>0</v>
      </c>
    </row>
    <row r="60" spans="2:8" s="49" customFormat="1" ht="31.5">
      <c r="B60" s="97">
        <f>+COUNT($B$51:B59)+1</f>
        <v>9</v>
      </c>
      <c r="C60" s="98"/>
      <c r="D60" s="99" t="s">
        <v>353</v>
      </c>
      <c r="E60" s="56" t="s">
        <v>25</v>
      </c>
      <c r="F60" s="56">
        <v>3.5</v>
      </c>
      <c r="G60" s="9"/>
      <c r="H60" s="96">
        <f t="shared" si="3"/>
        <v>0</v>
      </c>
    </row>
    <row r="61" spans="2:8" s="49" customFormat="1">
      <c r="B61" s="97">
        <f>+COUNT($B$51:B60)+1</f>
        <v>10</v>
      </c>
      <c r="C61" s="98"/>
      <c r="D61" s="99" t="s">
        <v>354</v>
      </c>
      <c r="E61" s="56" t="s">
        <v>51</v>
      </c>
      <c r="F61" s="56">
        <v>40</v>
      </c>
      <c r="G61" s="9"/>
      <c r="H61" s="96">
        <f t="shared" si="3"/>
        <v>0</v>
      </c>
    </row>
    <row r="62" spans="2:8" s="49" customFormat="1" ht="63">
      <c r="B62" s="97">
        <f>+COUNT($B$51:B61)+1</f>
        <v>11</v>
      </c>
      <c r="C62" s="98"/>
      <c r="D62" s="99" t="s">
        <v>564</v>
      </c>
      <c r="E62" s="56" t="s">
        <v>51</v>
      </c>
      <c r="F62" s="56">
        <v>4</v>
      </c>
      <c r="G62" s="9"/>
      <c r="H62" s="96">
        <f t="shared" si="3"/>
        <v>0</v>
      </c>
    </row>
    <row r="63" spans="2:8" s="49" customFormat="1" ht="31.5">
      <c r="B63" s="97">
        <f>+COUNT($B$51:B62)+1</f>
        <v>12</v>
      </c>
      <c r="C63" s="98"/>
      <c r="D63" s="99" t="s">
        <v>355</v>
      </c>
      <c r="E63" s="56" t="s">
        <v>24</v>
      </c>
      <c r="F63" s="56">
        <v>2</v>
      </c>
      <c r="G63" s="9"/>
      <c r="H63" s="96">
        <f t="shared" si="3"/>
        <v>0</v>
      </c>
    </row>
    <row r="64" spans="2:8" s="49" customFormat="1" ht="47.25">
      <c r="B64" s="97">
        <f>+COUNT($B$51:B63)+1</f>
        <v>13</v>
      </c>
      <c r="C64" s="98"/>
      <c r="D64" s="99" t="s">
        <v>371</v>
      </c>
      <c r="E64" s="56" t="s">
        <v>23</v>
      </c>
      <c r="F64" s="56">
        <v>1</v>
      </c>
      <c r="G64" s="9"/>
      <c r="H64" s="96">
        <f t="shared" si="3"/>
        <v>0</v>
      </c>
    </row>
    <row r="65" spans="2:8" s="49" customFormat="1" ht="31.5">
      <c r="B65" s="97">
        <f>+COUNT($B$51:B64)+1</f>
        <v>14</v>
      </c>
      <c r="C65" s="98"/>
      <c r="D65" s="99" t="s">
        <v>372</v>
      </c>
      <c r="E65" s="56" t="s">
        <v>23</v>
      </c>
      <c r="F65" s="56">
        <v>1</v>
      </c>
      <c r="G65" s="9"/>
      <c r="H65" s="96">
        <f t="shared" si="3"/>
        <v>0</v>
      </c>
    </row>
    <row r="66" spans="2:8" s="49" customFormat="1" ht="47.25">
      <c r="B66" s="97">
        <f>+COUNT($B$51:B65)+1</f>
        <v>15</v>
      </c>
      <c r="C66" s="98"/>
      <c r="D66" s="99" t="s">
        <v>565</v>
      </c>
      <c r="E66" s="56" t="s">
        <v>25</v>
      </c>
      <c r="F66" s="56">
        <v>3</v>
      </c>
      <c r="G66" s="9"/>
      <c r="H66" s="96">
        <f t="shared" si="3"/>
        <v>0</v>
      </c>
    </row>
    <row r="67" spans="2:8" s="49" customFormat="1" ht="31.5">
      <c r="B67" s="97">
        <f>+COUNT($B$51:B66)+1</f>
        <v>16</v>
      </c>
      <c r="C67" s="98"/>
      <c r="D67" s="99" t="s">
        <v>373</v>
      </c>
      <c r="E67" s="56" t="s">
        <v>23</v>
      </c>
      <c r="F67" s="56">
        <v>2</v>
      </c>
      <c r="G67" s="9"/>
      <c r="H67" s="96">
        <f t="shared" si="3"/>
        <v>0</v>
      </c>
    </row>
    <row r="68" spans="2:8" s="49" customFormat="1">
      <c r="B68" s="97">
        <f>+COUNT($B$51:B67)+1</f>
        <v>17</v>
      </c>
      <c r="C68" s="98"/>
      <c r="D68" s="99" t="s">
        <v>365</v>
      </c>
      <c r="E68" s="56" t="s">
        <v>24</v>
      </c>
      <c r="F68" s="56">
        <v>10</v>
      </c>
      <c r="G68" s="9"/>
      <c r="H68" s="96">
        <f t="shared" si="3"/>
        <v>0</v>
      </c>
    </row>
    <row r="69" spans="2:8" s="49" customFormat="1" ht="15.75" customHeight="1">
      <c r="B69" s="101"/>
      <c r="C69" s="102"/>
      <c r="D69" s="103"/>
      <c r="E69" s="104"/>
      <c r="F69" s="105"/>
      <c r="G69" s="41"/>
      <c r="H69" s="106"/>
    </row>
    <row r="70" spans="2:8" s="49" customFormat="1" ht="16.5" thickBot="1">
      <c r="B70" s="107"/>
      <c r="C70" s="108"/>
      <c r="D70" s="108"/>
      <c r="E70" s="109"/>
      <c r="F70" s="109"/>
      <c r="G70" s="8" t="str">
        <f>C50&amp;" SKUPAJ:"</f>
        <v>GRADBENA DELA NN PRIKLJUČNI VOD SKUPAJ:</v>
      </c>
      <c r="H70" s="110">
        <f>SUM(H$52:H$68)</f>
        <v>0</v>
      </c>
    </row>
  </sheetData>
  <sheetProtection algorithmName="SHA-512" hashValue="iHGjpLcuGnnnsjbUUQcUu4duzUlmpr1ZJ5hXW3ci38dmo2Re7AslfQcfbLRYe1Pk9QHuR7N3l204GyMDHcjCNA==" saltValue="9ni2wtHolXf+R7A9ngG1DQ==" spinCount="100000" sheet="1" objects="1" scenarios="1"/>
  <mergeCells count="5">
    <mergeCell ref="B14:F14"/>
    <mergeCell ref="C16:D16"/>
    <mergeCell ref="C17:F17"/>
    <mergeCell ref="C50:D50"/>
    <mergeCell ref="C51:F51"/>
  </mergeCells>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57D60-6488-4347-A0A5-C64C37E77A30}">
  <sheetPr>
    <tabColor rgb="FF00339C"/>
  </sheetPr>
  <dimension ref="B1:K28"/>
  <sheetViews>
    <sheetView view="pageBreakPreview" zoomScaleNormal="100" zoomScaleSheetLayoutView="100" workbookViewId="0">
      <selection activeCell="D5" sqref="D5"/>
    </sheetView>
  </sheetViews>
  <sheetFormatPr defaultColWidth="9.140625" defaultRowHeight="15.75"/>
  <cols>
    <col min="1" max="1" width="9.140625" style="50"/>
    <col min="2" max="3" width="10.7109375" style="52" customWidth="1"/>
    <col min="4" max="4" width="47.7109375" style="164" customWidth="1"/>
    <col min="5" max="5" width="14.7109375" style="47" customWidth="1"/>
    <col min="6" max="6" width="12.7109375" style="47" customWidth="1"/>
    <col min="7" max="7" width="15.7109375" style="1" customWidth="1"/>
    <col min="8" max="8" width="15.7109375" style="48" customWidth="1"/>
    <col min="9" max="9" width="11.5703125" style="49" bestFit="1" customWidth="1"/>
    <col min="10" max="10" width="10.140625" style="50" bestFit="1" customWidth="1"/>
    <col min="11" max="12" width="9.140625" style="50"/>
    <col min="13" max="13" width="9.140625" style="50" customWidth="1"/>
    <col min="14" max="16384" width="9.140625" style="50"/>
  </cols>
  <sheetData>
    <row r="1" spans="2:11">
      <c r="B1" s="45" t="s">
        <v>534</v>
      </c>
      <c r="C1" s="46" t="str">
        <f ca="1">MID(CELL("filename",A1),FIND("]",CELL("filename",A1))+1,255)</f>
        <v>TK vod</v>
      </c>
    </row>
    <row r="3" spans="2:11">
      <c r="B3" s="51" t="s">
        <v>14</v>
      </c>
    </row>
    <row r="4" spans="2:11">
      <c r="B4" s="53" t="str">
        <f ca="1">"REKAPITULACIJA "&amp;C1</f>
        <v>REKAPITULACIJA TK vod</v>
      </c>
      <c r="C4" s="54"/>
      <c r="D4" s="54"/>
      <c r="E4" s="55"/>
      <c r="F4" s="55"/>
      <c r="G4" s="2"/>
      <c r="H4" s="56"/>
      <c r="I4" s="57"/>
    </row>
    <row r="5" spans="2:11">
      <c r="B5" s="58"/>
      <c r="C5" s="59"/>
      <c r="D5" s="60"/>
      <c r="H5" s="61"/>
      <c r="I5" s="62"/>
      <c r="J5" s="63"/>
    </row>
    <row r="6" spans="2:11">
      <c r="B6" s="64" t="s">
        <v>48</v>
      </c>
      <c r="D6" s="65" t="str">
        <f>VLOOKUP(B6,$B$10:$H$9777,2,FALSE)</f>
        <v xml:space="preserve">GRADBENA IN MONTAŽNA DELA S PREVOZI </v>
      </c>
      <c r="E6" s="66"/>
      <c r="F6" s="48"/>
      <c r="H6" s="67">
        <f>VLOOKUP($D6&amp;" SKUPAJ:",$G$10:H$9841,2,FALSE)</f>
        <v>0</v>
      </c>
      <c r="I6" s="68"/>
      <c r="J6" s="69"/>
    </row>
    <row r="7" spans="2:11" s="49" customFormat="1" ht="16.5" thickBot="1">
      <c r="B7" s="74"/>
      <c r="C7" s="75"/>
      <c r="D7" s="76"/>
      <c r="E7" s="77"/>
      <c r="F7" s="78"/>
      <c r="G7" s="3"/>
      <c r="H7" s="79"/>
    </row>
    <row r="8" spans="2:11" s="49" customFormat="1" ht="16.5" thickTop="1">
      <c r="B8" s="80"/>
      <c r="C8" s="81"/>
      <c r="D8" s="82"/>
      <c r="E8" s="83"/>
      <c r="F8" s="84"/>
      <c r="G8" s="4" t="str">
        <f ca="1">"SKUPAJ "&amp;C1&amp;" (BREZ DDV):"</f>
        <v>SKUPAJ TK vod (BREZ DDV):</v>
      </c>
      <c r="H8" s="85">
        <f>SUM(H6:H6)</f>
        <v>0</v>
      </c>
    </row>
    <row r="10" spans="2:11" s="49" customFormat="1" ht="16.5" thickBot="1">
      <c r="B10" s="86" t="s">
        <v>0</v>
      </c>
      <c r="C10" s="87" t="s">
        <v>1</v>
      </c>
      <c r="D10" s="88" t="s">
        <v>2</v>
      </c>
      <c r="E10" s="89" t="s">
        <v>3</v>
      </c>
      <c r="F10" s="89" t="s">
        <v>4</v>
      </c>
      <c r="G10" s="5" t="s">
        <v>5</v>
      </c>
      <c r="H10" s="89" t="s">
        <v>6</v>
      </c>
    </row>
    <row r="12" spans="2:11">
      <c r="B12" s="177"/>
      <c r="C12" s="177"/>
      <c r="D12" s="177"/>
      <c r="E12" s="177"/>
      <c r="F12" s="177"/>
      <c r="G12" s="42"/>
      <c r="H12" s="90"/>
    </row>
    <row r="14" spans="2:11" s="49" customFormat="1">
      <c r="B14" s="91" t="s">
        <v>48</v>
      </c>
      <c r="C14" s="176" t="s">
        <v>374</v>
      </c>
      <c r="D14" s="176"/>
      <c r="E14" s="92"/>
      <c r="F14" s="93"/>
      <c r="G14" s="6"/>
      <c r="H14" s="94"/>
    </row>
    <row r="15" spans="2:11" s="49" customFormat="1">
      <c r="B15" s="95"/>
      <c r="C15" s="178"/>
      <c r="D15" s="178"/>
      <c r="E15" s="178"/>
      <c r="F15" s="178"/>
      <c r="G15" s="7"/>
      <c r="H15" s="96"/>
    </row>
    <row r="16" spans="2:11" s="49" customFormat="1" ht="47.25">
      <c r="B16" s="97">
        <f>+COUNT($B$15:B15)+1</f>
        <v>1</v>
      </c>
      <c r="C16" s="98"/>
      <c r="D16" s="99" t="s">
        <v>375</v>
      </c>
      <c r="E16" s="56" t="s">
        <v>51</v>
      </c>
      <c r="F16" s="56">
        <v>336</v>
      </c>
      <c r="G16" s="9"/>
      <c r="H16" s="96">
        <f>+$F16*G16</f>
        <v>0</v>
      </c>
      <c r="K16" s="47"/>
    </row>
    <row r="17" spans="2:11" s="49" customFormat="1" ht="47.25">
      <c r="B17" s="97">
        <f>+COUNT($B$15:B16)+1</f>
        <v>2</v>
      </c>
      <c r="C17" s="98"/>
      <c r="D17" s="99" t="s">
        <v>376</v>
      </c>
      <c r="E17" s="56" t="s">
        <v>51</v>
      </c>
      <c r="F17" s="56">
        <v>336</v>
      </c>
      <c r="G17" s="9"/>
      <c r="H17" s="96">
        <f t="shared" ref="H17:H26" si="0">+$F17*G17</f>
        <v>0</v>
      </c>
      <c r="K17" s="47"/>
    </row>
    <row r="18" spans="2:11" s="49" customFormat="1" ht="126">
      <c r="B18" s="97">
        <f>+COUNT($B$15:B17)+1</f>
        <v>3</v>
      </c>
      <c r="C18" s="98"/>
      <c r="D18" s="99" t="s">
        <v>566</v>
      </c>
      <c r="E18" s="56" t="s">
        <v>51</v>
      </c>
      <c r="F18" s="56">
        <v>336</v>
      </c>
      <c r="G18" s="9"/>
      <c r="H18" s="96">
        <f t="shared" si="0"/>
        <v>0</v>
      </c>
      <c r="K18" s="47"/>
    </row>
    <row r="19" spans="2:11" s="49" customFormat="1" ht="63">
      <c r="B19" s="97">
        <f>+COUNT($B$15:B18)+1</f>
        <v>4</v>
      </c>
      <c r="C19" s="98"/>
      <c r="D19" s="99" t="s">
        <v>377</v>
      </c>
      <c r="E19" s="56" t="s">
        <v>51</v>
      </c>
      <c r="F19" s="56">
        <v>198</v>
      </c>
      <c r="G19" s="9"/>
      <c r="H19" s="96">
        <f t="shared" si="0"/>
        <v>0</v>
      </c>
      <c r="K19" s="47"/>
    </row>
    <row r="20" spans="2:11" s="49" customFormat="1" ht="126">
      <c r="B20" s="97">
        <f>+COUNT($B$15:B19)+1</f>
        <v>5</v>
      </c>
      <c r="C20" s="98"/>
      <c r="D20" s="99" t="s">
        <v>378</v>
      </c>
      <c r="E20" s="56" t="s">
        <v>51</v>
      </c>
      <c r="F20" s="56">
        <v>138</v>
      </c>
      <c r="G20" s="9"/>
      <c r="H20" s="96">
        <f t="shared" si="0"/>
        <v>0</v>
      </c>
      <c r="K20" s="47"/>
    </row>
    <row r="21" spans="2:11" s="49" customFormat="1" ht="31.5">
      <c r="B21" s="97">
        <f>+COUNT($B$15:B20)+1</f>
        <v>6</v>
      </c>
      <c r="C21" s="98"/>
      <c r="D21" s="99" t="s">
        <v>379</v>
      </c>
      <c r="E21" s="56" t="s">
        <v>51</v>
      </c>
      <c r="F21" s="56">
        <v>87</v>
      </c>
      <c r="G21" s="9"/>
      <c r="H21" s="96">
        <f t="shared" si="0"/>
        <v>0</v>
      </c>
      <c r="K21" s="47"/>
    </row>
    <row r="22" spans="2:11" s="49" customFormat="1" ht="78.75">
      <c r="B22" s="97">
        <f>+COUNT($B$15:B21)+1</f>
        <v>7</v>
      </c>
      <c r="C22" s="98"/>
      <c r="D22" s="99" t="s">
        <v>380</v>
      </c>
      <c r="E22" s="56" t="s">
        <v>71</v>
      </c>
      <c r="F22" s="56">
        <v>3</v>
      </c>
      <c r="G22" s="9"/>
      <c r="H22" s="96">
        <f t="shared" si="0"/>
        <v>0</v>
      </c>
    </row>
    <row r="23" spans="2:11" s="49" customFormat="1" ht="31.5">
      <c r="B23" s="97">
        <f>+COUNT($B$15:B22)+1</f>
        <v>8</v>
      </c>
      <c r="C23" s="98"/>
      <c r="D23" s="99" t="s">
        <v>381</v>
      </c>
      <c r="E23" s="56" t="s">
        <v>71</v>
      </c>
      <c r="F23" s="56">
        <v>1</v>
      </c>
      <c r="G23" s="9"/>
      <c r="H23" s="96">
        <f t="shared" si="0"/>
        <v>0</v>
      </c>
      <c r="K23" s="47"/>
    </row>
    <row r="24" spans="2:11" s="49" customFormat="1" ht="31.5">
      <c r="B24" s="97">
        <f>+COUNT($B$15:B23)+1</f>
        <v>9</v>
      </c>
      <c r="C24" s="98"/>
      <c r="D24" s="99" t="s">
        <v>322</v>
      </c>
      <c r="E24" s="56" t="s">
        <v>71</v>
      </c>
      <c r="F24" s="56">
        <v>1</v>
      </c>
      <c r="G24" s="9"/>
      <c r="H24" s="96">
        <f t="shared" ref="H24" si="1">+$F24*G24</f>
        <v>0</v>
      </c>
      <c r="K24" s="47"/>
    </row>
    <row r="25" spans="2:11" s="49" customFormat="1">
      <c r="B25" s="97">
        <f>+COUNT($B$15:B23)+1</f>
        <v>9</v>
      </c>
      <c r="C25" s="98"/>
      <c r="D25" s="99" t="s">
        <v>63</v>
      </c>
      <c r="E25" s="56" t="s">
        <v>382</v>
      </c>
      <c r="F25" s="56">
        <v>8</v>
      </c>
      <c r="G25" s="9"/>
      <c r="H25" s="96">
        <f t="shared" si="0"/>
        <v>0</v>
      </c>
      <c r="K25" s="47"/>
    </row>
    <row r="26" spans="2:11" s="49" customFormat="1">
      <c r="B26" s="97">
        <f>+COUNT($B$15:B25)+1</f>
        <v>11</v>
      </c>
      <c r="C26" s="98"/>
      <c r="D26" s="99" t="s">
        <v>567</v>
      </c>
      <c r="E26" s="56" t="s">
        <v>382</v>
      </c>
      <c r="F26" s="56">
        <v>16</v>
      </c>
      <c r="G26" s="9"/>
      <c r="H26" s="96">
        <f t="shared" si="0"/>
        <v>0</v>
      </c>
      <c r="K26" s="47"/>
    </row>
    <row r="27" spans="2:11" s="49" customFormat="1" ht="15.75" customHeight="1">
      <c r="B27" s="101"/>
      <c r="C27" s="102"/>
      <c r="D27" s="103"/>
      <c r="E27" s="104"/>
      <c r="F27" s="105"/>
      <c r="G27" s="41"/>
      <c r="H27" s="106"/>
    </row>
    <row r="28" spans="2:11" s="49" customFormat="1" ht="16.5" thickBot="1">
      <c r="B28" s="107"/>
      <c r="C28" s="108"/>
      <c r="D28" s="108"/>
      <c r="E28" s="109"/>
      <c r="F28" s="109"/>
      <c r="G28" s="8" t="str">
        <f>C14&amp;" SKUPAJ:"</f>
        <v>GRADBENA IN MONTAŽNA DELA S PREVOZI  SKUPAJ:</v>
      </c>
      <c r="H28" s="110">
        <f>SUM(H$16:H$26)</f>
        <v>0</v>
      </c>
    </row>
  </sheetData>
  <sheetProtection algorithmName="SHA-512" hashValue="uVxFTg2cFrygIvBuV9zI648DAgjwQpLJJJimarQqqxjsvXkUaseRt3YWC3nmr729MkLFX7J5SPChiL1rVJsMNg==" saltValue="QhLK9Jex6bYuFYDWivtuiA==" spinCount="100000" sheet="1" objects="1" scenarios="1"/>
  <mergeCells count="3">
    <mergeCell ref="B12:F12"/>
    <mergeCell ref="C14:D14"/>
    <mergeCell ref="C15:F15"/>
  </mergeCells>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696A4-4B2D-43FE-AF34-BFDC6425B1B1}">
  <sheetPr>
    <tabColor rgb="FF00339C"/>
  </sheetPr>
  <dimension ref="B1:K50"/>
  <sheetViews>
    <sheetView view="pageBreakPreview" zoomScaleNormal="100" zoomScaleSheetLayoutView="100" workbookViewId="0">
      <selection activeCell="D28" sqref="D28"/>
    </sheetView>
  </sheetViews>
  <sheetFormatPr defaultColWidth="9.140625" defaultRowHeight="15.75"/>
  <cols>
    <col min="1" max="1" width="9.140625" style="50"/>
    <col min="2" max="3" width="10.7109375" style="52" customWidth="1"/>
    <col min="4" max="4" width="47.7109375" style="164" customWidth="1"/>
    <col min="5" max="5" width="14.7109375" style="47" customWidth="1"/>
    <col min="6" max="6" width="12.7109375" style="47" customWidth="1"/>
    <col min="7" max="7" width="15.7109375" style="1" customWidth="1"/>
    <col min="8" max="8" width="15.7109375" style="48" customWidth="1"/>
    <col min="9" max="9" width="11.5703125" style="49" bestFit="1" customWidth="1"/>
    <col min="10" max="10" width="10.140625" style="50" bestFit="1" customWidth="1"/>
    <col min="11" max="12" width="9.140625" style="50"/>
    <col min="13" max="13" width="9.140625" style="50" customWidth="1"/>
    <col min="14" max="16384" width="9.140625" style="50"/>
  </cols>
  <sheetData>
    <row r="1" spans="2:10">
      <c r="B1" s="45" t="s">
        <v>535</v>
      </c>
      <c r="C1" s="46" t="str">
        <f ca="1">MID(CELL("filename",A1),FIND("]",CELL("filename",A1))+1,255)</f>
        <v>TK lokalni vod</v>
      </c>
    </row>
    <row r="3" spans="2:10">
      <c r="B3" s="51" t="s">
        <v>14</v>
      </c>
    </row>
    <row r="4" spans="2:10">
      <c r="B4" s="53" t="str">
        <f ca="1">"REKAPITULACIJA "&amp;C1</f>
        <v>REKAPITULACIJA TK lokalni vod</v>
      </c>
      <c r="C4" s="54"/>
      <c r="D4" s="54"/>
      <c r="E4" s="55"/>
      <c r="F4" s="55"/>
      <c r="G4" s="2"/>
      <c r="H4" s="56"/>
      <c r="I4" s="57"/>
    </row>
    <row r="5" spans="2:10">
      <c r="B5" s="58"/>
      <c r="C5" s="59"/>
      <c r="D5" s="60"/>
      <c r="H5" s="61"/>
      <c r="I5" s="62"/>
      <c r="J5" s="63"/>
    </row>
    <row r="6" spans="2:10">
      <c r="B6" s="64" t="s">
        <v>48</v>
      </c>
      <c r="D6" s="65" t="str">
        <f>VLOOKUP(B6,$B$14:$H$9752,2,FALSE)</f>
        <v>MATERIAL</v>
      </c>
      <c r="E6" s="66"/>
      <c r="F6" s="48"/>
      <c r="H6" s="67">
        <f>VLOOKUP($D6&amp;" SKUPAJ:",$G$14:H$9816,2,FALSE)</f>
        <v>0</v>
      </c>
      <c r="I6" s="68"/>
      <c r="J6" s="69"/>
    </row>
    <row r="7" spans="2:10">
      <c r="B7" s="64"/>
      <c r="D7" s="65"/>
      <c r="E7" s="66"/>
      <c r="F7" s="48"/>
      <c r="H7" s="67"/>
      <c r="I7" s="70"/>
      <c r="J7" s="71"/>
    </row>
    <row r="8" spans="2:10">
      <c r="B8" s="64" t="s">
        <v>49</v>
      </c>
      <c r="D8" s="65" t="str">
        <f>VLOOKUP(B8,$B$14:$H$9752,2,FALSE)</f>
        <v>GRADBENA DELA</v>
      </c>
      <c r="E8" s="66"/>
      <c r="F8" s="48"/>
      <c r="H8" s="67">
        <f>VLOOKUP($D8&amp;" SKUPAJ:",$G$14:H$9816,2,FALSE)</f>
        <v>0</v>
      </c>
      <c r="I8" s="72"/>
      <c r="J8" s="73"/>
    </row>
    <row r="9" spans="2:10">
      <c r="B9" s="64"/>
      <c r="D9" s="65"/>
      <c r="E9" s="66"/>
      <c r="F9" s="48"/>
      <c r="H9" s="67"/>
      <c r="I9" s="165"/>
      <c r="J9" s="73"/>
    </row>
    <row r="10" spans="2:10">
      <c r="B10" s="64" t="s">
        <v>46</v>
      </c>
      <c r="D10" s="65" t="str">
        <f>VLOOKUP(B10,$B$14:$H$9752,2,FALSE)</f>
        <v>RAZNO</v>
      </c>
      <c r="E10" s="66"/>
      <c r="F10" s="48"/>
      <c r="H10" s="67">
        <f>VLOOKUP($D10&amp;" SKUPAJ:",$G$14:H$9816,2,FALSE)</f>
        <v>0</v>
      </c>
      <c r="I10" s="72"/>
      <c r="J10" s="73"/>
    </row>
    <row r="11" spans="2:10" s="49" customFormat="1" ht="16.5" thickBot="1">
      <c r="B11" s="74"/>
      <c r="C11" s="75"/>
      <c r="D11" s="76"/>
      <c r="E11" s="77"/>
      <c r="F11" s="78"/>
      <c r="G11" s="3"/>
      <c r="H11" s="79"/>
    </row>
    <row r="12" spans="2:10" s="49" customFormat="1" ht="16.5" thickTop="1">
      <c r="B12" s="80"/>
      <c r="C12" s="81"/>
      <c r="D12" s="82"/>
      <c r="E12" s="83"/>
      <c r="F12" s="84"/>
      <c r="G12" s="4" t="str">
        <f ca="1">"SKUPAJ "&amp;C1&amp;" (BREZ DDV):"</f>
        <v>SKUPAJ TK lokalni vod (BREZ DDV):</v>
      </c>
      <c r="H12" s="85">
        <f>SUM(H6:H10)</f>
        <v>0</v>
      </c>
    </row>
    <row r="14" spans="2:10" s="49" customFormat="1" ht="16.5" thickBot="1">
      <c r="B14" s="86" t="s">
        <v>0</v>
      </c>
      <c r="C14" s="87" t="s">
        <v>1</v>
      </c>
      <c r="D14" s="88" t="s">
        <v>2</v>
      </c>
      <c r="E14" s="89" t="s">
        <v>3</v>
      </c>
      <c r="F14" s="89" t="s">
        <v>4</v>
      </c>
      <c r="G14" s="5" t="s">
        <v>5</v>
      </c>
      <c r="H14" s="89" t="s">
        <v>6</v>
      </c>
    </row>
    <row r="16" spans="2:10">
      <c r="B16" s="177"/>
      <c r="C16" s="177"/>
      <c r="D16" s="177"/>
      <c r="E16" s="177"/>
      <c r="F16" s="177"/>
      <c r="G16" s="42"/>
      <c r="H16" s="90"/>
    </row>
    <row r="18" spans="2:11" s="49" customFormat="1">
      <c r="B18" s="91" t="s">
        <v>48</v>
      </c>
      <c r="C18" s="176" t="s">
        <v>392</v>
      </c>
      <c r="D18" s="176"/>
      <c r="E18" s="92"/>
      <c r="F18" s="93"/>
      <c r="G18" s="6"/>
      <c r="H18" s="94"/>
    </row>
    <row r="19" spans="2:11" s="49" customFormat="1">
      <c r="B19" s="95"/>
      <c r="C19" s="178"/>
      <c r="D19" s="178"/>
      <c r="E19" s="178"/>
      <c r="F19" s="178"/>
      <c r="G19" s="7"/>
      <c r="H19" s="96"/>
    </row>
    <row r="20" spans="2:11" s="49" customFormat="1">
      <c r="B20" s="97">
        <f>+COUNT($B$19:B19)+1</f>
        <v>1</v>
      </c>
      <c r="C20" s="98"/>
      <c r="D20" s="99" t="s">
        <v>389</v>
      </c>
      <c r="E20" s="56" t="s">
        <v>53</v>
      </c>
      <c r="F20" s="56">
        <v>277</v>
      </c>
      <c r="G20" s="9"/>
      <c r="H20" s="96">
        <f>+$F20*G20</f>
        <v>0</v>
      </c>
      <c r="K20" s="47"/>
    </row>
    <row r="21" spans="2:11" s="49" customFormat="1">
      <c r="B21" s="97">
        <f>+COUNT($B$19:B20)+1</f>
        <v>2</v>
      </c>
      <c r="C21" s="98"/>
      <c r="D21" s="99" t="s">
        <v>390</v>
      </c>
      <c r="E21" s="56" t="s">
        <v>53</v>
      </c>
      <c r="F21" s="56">
        <v>504</v>
      </c>
      <c r="G21" s="9"/>
      <c r="H21" s="96">
        <f t="shared" ref="H21:H22" si="0">+$F21*G21</f>
        <v>0</v>
      </c>
      <c r="K21" s="47"/>
    </row>
    <row r="22" spans="2:11" s="49" customFormat="1">
      <c r="B22" s="97">
        <f>+COUNT($B$19:B21)+1</f>
        <v>3</v>
      </c>
      <c r="C22" s="98"/>
      <c r="D22" s="99" t="s">
        <v>391</v>
      </c>
      <c r="E22" s="56" t="s">
        <v>53</v>
      </c>
      <c r="F22" s="56">
        <v>244</v>
      </c>
      <c r="G22" s="9"/>
      <c r="H22" s="96">
        <f t="shared" si="0"/>
        <v>0</v>
      </c>
      <c r="K22" s="47"/>
    </row>
    <row r="23" spans="2:11" s="49" customFormat="1" ht="15.75" customHeight="1">
      <c r="B23" s="101"/>
      <c r="C23" s="102"/>
      <c r="D23" s="103"/>
      <c r="E23" s="104"/>
      <c r="F23" s="105"/>
      <c r="G23" s="41"/>
      <c r="H23" s="106"/>
    </row>
    <row r="24" spans="2:11" s="49" customFormat="1" ht="16.5" thickBot="1">
      <c r="B24" s="107"/>
      <c r="C24" s="108"/>
      <c r="D24" s="108"/>
      <c r="E24" s="109"/>
      <c r="F24" s="109"/>
      <c r="G24" s="8" t="str">
        <f>C18&amp;" SKUPAJ:"</f>
        <v>MATERIAL SKUPAJ:</v>
      </c>
      <c r="H24" s="110">
        <f>SUM(H$20:H$22)</f>
        <v>0</v>
      </c>
    </row>
    <row r="25" spans="2:11" s="49" customFormat="1">
      <c r="B25" s="101"/>
      <c r="C25" s="102"/>
      <c r="D25" s="103"/>
      <c r="E25" s="104"/>
      <c r="F25" s="105"/>
      <c r="G25" s="41"/>
      <c r="H25" s="106"/>
    </row>
    <row r="26" spans="2:11" s="49" customFormat="1">
      <c r="B26" s="91" t="s">
        <v>49</v>
      </c>
      <c r="C26" s="176" t="s">
        <v>393</v>
      </c>
      <c r="D26" s="176"/>
      <c r="E26" s="92"/>
      <c r="F26" s="93"/>
      <c r="G26" s="6"/>
      <c r="H26" s="94"/>
    </row>
    <row r="27" spans="2:11" s="49" customFormat="1">
      <c r="B27" s="95"/>
      <c r="C27" s="178"/>
      <c r="D27" s="178"/>
      <c r="E27" s="178"/>
      <c r="F27" s="178"/>
      <c r="G27" s="7"/>
      <c r="H27" s="96"/>
    </row>
    <row r="28" spans="2:11" s="49" customFormat="1" ht="63">
      <c r="B28" s="97">
        <f>+COUNT($B$27:B27)+1</f>
        <v>1</v>
      </c>
      <c r="C28" s="98"/>
      <c r="D28" s="99" t="s">
        <v>540</v>
      </c>
      <c r="E28" s="56" t="s">
        <v>69</v>
      </c>
      <c r="F28" s="56">
        <v>0.47</v>
      </c>
      <c r="G28" s="9"/>
      <c r="H28" s="96">
        <f t="shared" ref="H28:H37" si="1">+$F28*G28</f>
        <v>0</v>
      </c>
    </row>
    <row r="29" spans="2:11" s="49" customFormat="1" ht="78.75">
      <c r="B29" s="97">
        <f>+COUNT($B$27:B28)+1</f>
        <v>2</v>
      </c>
      <c r="C29" s="98"/>
      <c r="D29" s="99" t="s">
        <v>568</v>
      </c>
      <c r="E29" s="56" t="s">
        <v>53</v>
      </c>
      <c r="F29" s="56">
        <v>4</v>
      </c>
      <c r="G29" s="9"/>
      <c r="H29" s="96">
        <f t="shared" si="1"/>
        <v>0</v>
      </c>
    </row>
    <row r="30" spans="2:11" s="49" customFormat="1">
      <c r="B30" s="97">
        <f>+COUNT($B$27:B29)+1</f>
        <v>3</v>
      </c>
      <c r="C30" s="98"/>
      <c r="D30" s="99" t="s">
        <v>394</v>
      </c>
      <c r="E30" s="56" t="s">
        <v>53</v>
      </c>
      <c r="F30" s="56">
        <v>4</v>
      </c>
      <c r="G30" s="9"/>
      <c r="H30" s="96">
        <f t="shared" si="1"/>
        <v>0</v>
      </c>
    </row>
    <row r="31" spans="2:11" s="49" customFormat="1" ht="63">
      <c r="B31" s="97">
        <f>+COUNT($B$27:B30)+1</f>
        <v>4</v>
      </c>
      <c r="C31" s="98"/>
      <c r="D31" s="99" t="s">
        <v>541</v>
      </c>
      <c r="E31" s="56" t="s">
        <v>53</v>
      </c>
      <c r="F31" s="56">
        <v>277</v>
      </c>
      <c r="G31" s="9"/>
      <c r="H31" s="96">
        <f t="shared" si="1"/>
        <v>0</v>
      </c>
    </row>
    <row r="32" spans="2:11" s="49" customFormat="1" ht="63">
      <c r="B32" s="97">
        <f>+COUNT($B$27:B31)+1</f>
        <v>5</v>
      </c>
      <c r="C32" s="98"/>
      <c r="D32" s="99" t="s">
        <v>542</v>
      </c>
      <c r="E32" s="56" t="s">
        <v>53</v>
      </c>
      <c r="F32" s="56">
        <v>250</v>
      </c>
      <c r="G32" s="9"/>
      <c r="H32" s="96">
        <f t="shared" si="1"/>
        <v>0</v>
      </c>
    </row>
    <row r="33" spans="2:11" s="49" customFormat="1" ht="126">
      <c r="B33" s="97">
        <f>+COUNT($B$27:B32)+1</f>
        <v>6</v>
      </c>
      <c r="C33" s="98"/>
      <c r="D33" s="99" t="s">
        <v>543</v>
      </c>
      <c r="E33" s="56" t="s">
        <v>23</v>
      </c>
      <c r="F33" s="56">
        <v>5</v>
      </c>
      <c r="G33" s="9"/>
      <c r="H33" s="96">
        <f t="shared" si="1"/>
        <v>0</v>
      </c>
    </row>
    <row r="34" spans="2:11" s="49" customFormat="1" ht="47.25">
      <c r="B34" s="97">
        <f>+COUNT($B$27:B33)+1</f>
        <v>7</v>
      </c>
      <c r="C34" s="98"/>
      <c r="D34" s="99" t="s">
        <v>544</v>
      </c>
      <c r="E34" s="56" t="s">
        <v>23</v>
      </c>
      <c r="F34" s="56">
        <v>2</v>
      </c>
      <c r="G34" s="9"/>
      <c r="H34" s="96">
        <f t="shared" si="1"/>
        <v>0</v>
      </c>
    </row>
    <row r="35" spans="2:11" s="49" customFormat="1" ht="31.5">
      <c r="B35" s="97">
        <f>+COUNT($B$27:B34)+1</f>
        <v>8</v>
      </c>
      <c r="C35" s="98"/>
      <c r="D35" s="99" t="s">
        <v>395</v>
      </c>
      <c r="E35" s="56" t="s">
        <v>23</v>
      </c>
      <c r="F35" s="56">
        <v>5</v>
      </c>
      <c r="G35" s="9"/>
      <c r="H35" s="96">
        <f t="shared" si="1"/>
        <v>0</v>
      </c>
    </row>
    <row r="36" spans="2:11" s="49" customFormat="1">
      <c r="B36" s="97">
        <f>+COUNT($B$27:B35)+1</f>
        <v>9</v>
      </c>
      <c r="C36" s="98"/>
      <c r="D36" s="99" t="s">
        <v>396</v>
      </c>
      <c r="E36" s="56" t="s">
        <v>23</v>
      </c>
      <c r="F36" s="56">
        <v>5</v>
      </c>
      <c r="G36" s="9"/>
      <c r="H36" s="96">
        <f t="shared" si="1"/>
        <v>0</v>
      </c>
    </row>
    <row r="37" spans="2:11" s="49" customFormat="1" ht="31.5">
      <c r="B37" s="97">
        <f>+COUNT($B$27:B36)+1</f>
        <v>10</v>
      </c>
      <c r="C37" s="98"/>
      <c r="D37" s="99" t="s">
        <v>397</v>
      </c>
      <c r="E37" s="56" t="s">
        <v>53</v>
      </c>
      <c r="F37" s="56">
        <v>504</v>
      </c>
      <c r="G37" s="9"/>
      <c r="H37" s="96">
        <f t="shared" si="1"/>
        <v>0</v>
      </c>
    </row>
    <row r="38" spans="2:11" s="49" customFormat="1">
      <c r="B38" s="97">
        <f>+COUNT($B$27:B37)+1</f>
        <v>11</v>
      </c>
      <c r="C38" s="98"/>
      <c r="D38" s="99" t="s">
        <v>398</v>
      </c>
      <c r="E38" s="56" t="s">
        <v>53</v>
      </c>
      <c r="F38" s="56">
        <v>474</v>
      </c>
      <c r="G38" s="9"/>
      <c r="H38" s="96">
        <f t="shared" ref="H38:H40" si="2">+$F38*G38</f>
        <v>0</v>
      </c>
    </row>
    <row r="39" spans="2:11" s="49" customFormat="1" ht="31.5">
      <c r="B39" s="97">
        <f>+COUNT($B$27:B38)+1</f>
        <v>12</v>
      </c>
      <c r="C39" s="98"/>
      <c r="D39" s="99" t="s">
        <v>545</v>
      </c>
      <c r="E39" s="56" t="s">
        <v>23</v>
      </c>
      <c r="F39" s="56">
        <v>10</v>
      </c>
      <c r="G39" s="9"/>
      <c r="H39" s="96">
        <f t="shared" si="2"/>
        <v>0</v>
      </c>
    </row>
    <row r="40" spans="2:11" s="49" customFormat="1" ht="31.5">
      <c r="B40" s="97">
        <f>+COUNT($B$27:B39)+1</f>
        <v>13</v>
      </c>
      <c r="C40" s="98"/>
      <c r="D40" s="99" t="s">
        <v>399</v>
      </c>
      <c r="E40" s="56" t="s">
        <v>23</v>
      </c>
      <c r="F40" s="56">
        <v>10</v>
      </c>
      <c r="G40" s="9"/>
      <c r="H40" s="96">
        <f t="shared" si="2"/>
        <v>0</v>
      </c>
    </row>
    <row r="41" spans="2:11" s="49" customFormat="1" ht="15.75" customHeight="1">
      <c r="B41" s="101"/>
      <c r="C41" s="102"/>
      <c r="D41" s="103"/>
      <c r="E41" s="104"/>
      <c r="F41" s="105"/>
      <c r="G41" s="41"/>
      <c r="H41" s="106"/>
    </row>
    <row r="42" spans="2:11" s="49" customFormat="1" ht="16.5" thickBot="1">
      <c r="B42" s="107"/>
      <c r="C42" s="108"/>
      <c r="D42" s="108"/>
      <c r="E42" s="109"/>
      <c r="F42" s="109"/>
      <c r="G42" s="8" t="str">
        <f>C26&amp;" SKUPAJ:"</f>
        <v>GRADBENA DELA SKUPAJ:</v>
      </c>
      <c r="H42" s="110">
        <f>SUM(H$28:H$40)</f>
        <v>0</v>
      </c>
    </row>
    <row r="43" spans="2:11" s="49" customFormat="1">
      <c r="B43" s="101"/>
      <c r="C43" s="102"/>
      <c r="D43" s="103"/>
      <c r="E43" s="104"/>
      <c r="F43" s="105"/>
      <c r="G43" s="41"/>
      <c r="H43" s="106"/>
    </row>
    <row r="44" spans="2:11" s="49" customFormat="1">
      <c r="B44" s="91" t="s">
        <v>46</v>
      </c>
      <c r="C44" s="176" t="s">
        <v>570</v>
      </c>
      <c r="D44" s="176"/>
      <c r="E44" s="92"/>
      <c r="F44" s="93"/>
      <c r="G44" s="6"/>
      <c r="H44" s="94"/>
    </row>
    <row r="45" spans="2:11" s="49" customFormat="1">
      <c r="B45" s="95"/>
      <c r="C45" s="178"/>
      <c r="D45" s="178"/>
      <c r="E45" s="178"/>
      <c r="F45" s="178"/>
      <c r="G45" s="7"/>
      <c r="H45" s="96"/>
    </row>
    <row r="46" spans="2:11" s="49" customFormat="1">
      <c r="B46" s="97">
        <f>+COUNT($B$45:B45)+1</f>
        <v>1</v>
      </c>
      <c r="C46" s="98"/>
      <c r="D46" s="99" t="s">
        <v>321</v>
      </c>
      <c r="E46" s="56" t="s">
        <v>68</v>
      </c>
      <c r="F46" s="56">
        <v>10</v>
      </c>
      <c r="G46" s="9"/>
      <c r="H46" s="96">
        <f t="shared" ref="H46:H48" si="3">+$F46*G46</f>
        <v>0</v>
      </c>
      <c r="K46" s="47"/>
    </row>
    <row r="47" spans="2:11" s="49" customFormat="1" ht="31.5">
      <c r="B47" s="97">
        <f>+COUNT($B$45:B46)+1</f>
        <v>2</v>
      </c>
      <c r="C47" s="98"/>
      <c r="D47" s="99" t="s">
        <v>322</v>
      </c>
      <c r="E47" s="56" t="s">
        <v>71</v>
      </c>
      <c r="F47" s="56">
        <v>1</v>
      </c>
      <c r="G47" s="9"/>
      <c r="H47" s="96">
        <f t="shared" si="3"/>
        <v>0</v>
      </c>
      <c r="K47" s="47"/>
    </row>
    <row r="48" spans="2:11" s="49" customFormat="1" ht="47.25">
      <c r="B48" s="97">
        <f>+COUNT($B$45:B47)+1</f>
        <v>3</v>
      </c>
      <c r="C48" s="98"/>
      <c r="D48" s="99" t="s">
        <v>569</v>
      </c>
      <c r="E48" s="56" t="s">
        <v>68</v>
      </c>
      <c r="F48" s="56">
        <v>9</v>
      </c>
      <c r="G48" s="9"/>
      <c r="H48" s="96">
        <f t="shared" si="3"/>
        <v>0</v>
      </c>
      <c r="K48" s="47"/>
    </row>
    <row r="49" spans="2:8" s="49" customFormat="1" ht="15.75" customHeight="1">
      <c r="B49" s="101"/>
      <c r="C49" s="102"/>
      <c r="D49" s="103"/>
      <c r="E49" s="104"/>
      <c r="F49" s="105"/>
      <c r="G49" s="41"/>
      <c r="H49" s="106"/>
    </row>
    <row r="50" spans="2:8" s="49" customFormat="1" ht="16.5" thickBot="1">
      <c r="B50" s="107"/>
      <c r="C50" s="108"/>
      <c r="D50" s="108"/>
      <c r="E50" s="109"/>
      <c r="F50" s="109"/>
      <c r="G50" s="8" t="str">
        <f>C44&amp;" SKUPAJ:"</f>
        <v>RAZNO SKUPAJ:</v>
      </c>
      <c r="H50" s="110">
        <f>SUM(H$46:H$48)</f>
        <v>0</v>
      </c>
    </row>
  </sheetData>
  <sheetProtection algorithmName="SHA-512" hashValue="1MC78LTTtI753a1R77aLX6HUDw5+r0mS3msGjCpoj+Es4TObrWaL7ZgjbEbjvhNNdEt7/ub8UZBPzN2ZHJt56g==" saltValue="MVE9yYTme5BUELvNdiuYmg==" spinCount="100000" sheet="1" objects="1" scenarios="1"/>
  <mergeCells count="7">
    <mergeCell ref="C44:D44"/>
    <mergeCell ref="C45:F45"/>
    <mergeCell ref="B16:F16"/>
    <mergeCell ref="C18:D18"/>
    <mergeCell ref="C19:F19"/>
    <mergeCell ref="C26:D26"/>
    <mergeCell ref="C27:F27"/>
  </mergeCells>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rowBreaks count="1" manualBreakCount="1">
    <brk id="43" min="1" max="7" man="1"/>
  </rowBreaks>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74080-232F-42C4-A8AB-950E3B728336}">
  <sheetPr>
    <tabColor rgb="FFFF0000"/>
  </sheetPr>
  <dimension ref="B3:E43"/>
  <sheetViews>
    <sheetView view="pageBreakPreview" zoomScaleNormal="100" zoomScaleSheetLayoutView="100" workbookViewId="0">
      <selection activeCell="E27" sqref="E27"/>
    </sheetView>
  </sheetViews>
  <sheetFormatPr defaultRowHeight="14.25"/>
  <cols>
    <col min="1" max="2" width="9.140625" style="135"/>
    <col min="3" max="3" width="90.5703125" style="135" customWidth="1"/>
    <col min="4" max="4" width="8.7109375" style="135" customWidth="1"/>
    <col min="5" max="5" width="17.85546875" style="136" customWidth="1"/>
    <col min="6" max="258" width="9.140625" style="135"/>
    <col min="259" max="259" width="50.5703125" style="135" customWidth="1"/>
    <col min="260" max="260" width="9.140625" style="135"/>
    <col min="261" max="261" width="13.85546875" style="135" customWidth="1"/>
    <col min="262" max="514" width="9.140625" style="135"/>
    <col min="515" max="515" width="50.5703125" style="135" customWidth="1"/>
    <col min="516" max="516" width="9.140625" style="135"/>
    <col min="517" max="517" width="13.85546875" style="135" customWidth="1"/>
    <col min="518" max="770" width="9.140625" style="135"/>
    <col min="771" max="771" width="50.5703125" style="135" customWidth="1"/>
    <col min="772" max="772" width="9.140625" style="135"/>
    <col min="773" max="773" width="13.85546875" style="135" customWidth="1"/>
    <col min="774" max="1026" width="9.140625" style="135"/>
    <col min="1027" max="1027" width="50.5703125" style="135" customWidth="1"/>
    <col min="1028" max="1028" width="9.140625" style="135"/>
    <col min="1029" max="1029" width="13.85546875" style="135" customWidth="1"/>
    <col min="1030" max="1282" width="9.140625" style="135"/>
    <col min="1283" max="1283" width="50.5703125" style="135" customWidth="1"/>
    <col min="1284" max="1284" width="9.140625" style="135"/>
    <col min="1285" max="1285" width="13.85546875" style="135" customWidth="1"/>
    <col min="1286" max="1538" width="9.140625" style="135"/>
    <col min="1539" max="1539" width="50.5703125" style="135" customWidth="1"/>
    <col min="1540" max="1540" width="9.140625" style="135"/>
    <col min="1541" max="1541" width="13.85546875" style="135" customWidth="1"/>
    <col min="1542" max="1794" width="9.140625" style="135"/>
    <col min="1795" max="1795" width="50.5703125" style="135" customWidth="1"/>
    <col min="1796" max="1796" width="9.140625" style="135"/>
    <col min="1797" max="1797" width="13.85546875" style="135" customWidth="1"/>
    <col min="1798" max="2050" width="9.140625" style="135"/>
    <col min="2051" max="2051" width="50.5703125" style="135" customWidth="1"/>
    <col min="2052" max="2052" width="9.140625" style="135"/>
    <col min="2053" max="2053" width="13.85546875" style="135" customWidth="1"/>
    <col min="2054" max="2306" width="9.140625" style="135"/>
    <col min="2307" max="2307" width="50.5703125" style="135" customWidth="1"/>
    <col min="2308" max="2308" width="9.140625" style="135"/>
    <col min="2309" max="2309" width="13.85546875" style="135" customWidth="1"/>
    <col min="2310" max="2562" width="9.140625" style="135"/>
    <col min="2563" max="2563" width="50.5703125" style="135" customWidth="1"/>
    <col min="2564" max="2564" width="9.140625" style="135"/>
    <col min="2565" max="2565" width="13.85546875" style="135" customWidth="1"/>
    <col min="2566" max="2818" width="9.140625" style="135"/>
    <col min="2819" max="2819" width="50.5703125" style="135" customWidth="1"/>
    <col min="2820" max="2820" width="9.140625" style="135"/>
    <col min="2821" max="2821" width="13.85546875" style="135" customWidth="1"/>
    <col min="2822" max="3074" width="9.140625" style="135"/>
    <col min="3075" max="3075" width="50.5703125" style="135" customWidth="1"/>
    <col min="3076" max="3076" width="9.140625" style="135"/>
    <col min="3077" max="3077" width="13.85546875" style="135" customWidth="1"/>
    <col min="3078" max="3330" width="9.140625" style="135"/>
    <col min="3331" max="3331" width="50.5703125" style="135" customWidth="1"/>
    <col min="3332" max="3332" width="9.140625" style="135"/>
    <col min="3333" max="3333" width="13.85546875" style="135" customWidth="1"/>
    <col min="3334" max="3586" width="9.140625" style="135"/>
    <col min="3587" max="3587" width="50.5703125" style="135" customWidth="1"/>
    <col min="3588" max="3588" width="9.140625" style="135"/>
    <col min="3589" max="3589" width="13.85546875" style="135" customWidth="1"/>
    <col min="3590" max="3842" width="9.140625" style="135"/>
    <col min="3843" max="3843" width="50.5703125" style="135" customWidth="1"/>
    <col min="3844" max="3844" width="9.140625" style="135"/>
    <col min="3845" max="3845" width="13.85546875" style="135" customWidth="1"/>
    <col min="3846" max="4098" width="9.140625" style="135"/>
    <col min="4099" max="4099" width="50.5703125" style="135" customWidth="1"/>
    <col min="4100" max="4100" width="9.140625" style="135"/>
    <col min="4101" max="4101" width="13.85546875" style="135" customWidth="1"/>
    <col min="4102" max="4354" width="9.140625" style="135"/>
    <col min="4355" max="4355" width="50.5703125" style="135" customWidth="1"/>
    <col min="4356" max="4356" width="9.140625" style="135"/>
    <col min="4357" max="4357" width="13.85546875" style="135" customWidth="1"/>
    <col min="4358" max="4610" width="9.140625" style="135"/>
    <col min="4611" max="4611" width="50.5703125" style="135" customWidth="1"/>
    <col min="4612" max="4612" width="9.140625" style="135"/>
    <col min="4613" max="4613" width="13.85546875" style="135" customWidth="1"/>
    <col min="4614" max="4866" width="9.140625" style="135"/>
    <col min="4867" max="4867" width="50.5703125" style="135" customWidth="1"/>
    <col min="4868" max="4868" width="9.140625" style="135"/>
    <col min="4869" max="4869" width="13.85546875" style="135" customWidth="1"/>
    <col min="4870" max="5122" width="9.140625" style="135"/>
    <col min="5123" max="5123" width="50.5703125" style="135" customWidth="1"/>
    <col min="5124" max="5124" width="9.140625" style="135"/>
    <col min="5125" max="5125" width="13.85546875" style="135" customWidth="1"/>
    <col min="5126" max="5378" width="9.140625" style="135"/>
    <col min="5379" max="5379" width="50.5703125" style="135" customWidth="1"/>
    <col min="5380" max="5380" width="9.140625" style="135"/>
    <col min="5381" max="5381" width="13.85546875" style="135" customWidth="1"/>
    <col min="5382" max="5634" width="9.140625" style="135"/>
    <col min="5635" max="5635" width="50.5703125" style="135" customWidth="1"/>
    <col min="5636" max="5636" width="9.140625" style="135"/>
    <col min="5637" max="5637" width="13.85546875" style="135" customWidth="1"/>
    <col min="5638" max="5890" width="9.140625" style="135"/>
    <col min="5891" max="5891" width="50.5703125" style="135" customWidth="1"/>
    <col min="5892" max="5892" width="9.140625" style="135"/>
    <col min="5893" max="5893" width="13.85546875" style="135" customWidth="1"/>
    <col min="5894" max="6146" width="9.140625" style="135"/>
    <col min="6147" max="6147" width="50.5703125" style="135" customWidth="1"/>
    <col min="6148" max="6148" width="9.140625" style="135"/>
    <col min="6149" max="6149" width="13.85546875" style="135" customWidth="1"/>
    <col min="6150" max="6402" width="9.140625" style="135"/>
    <col min="6403" max="6403" width="50.5703125" style="135" customWidth="1"/>
    <col min="6404" max="6404" width="9.140625" style="135"/>
    <col min="6405" max="6405" width="13.85546875" style="135" customWidth="1"/>
    <col min="6406" max="6658" width="9.140625" style="135"/>
    <col min="6659" max="6659" width="50.5703125" style="135" customWidth="1"/>
    <col min="6660" max="6660" width="9.140625" style="135"/>
    <col min="6661" max="6661" width="13.85546875" style="135" customWidth="1"/>
    <col min="6662" max="6914" width="9.140625" style="135"/>
    <col min="6915" max="6915" width="50.5703125" style="135" customWidth="1"/>
    <col min="6916" max="6916" width="9.140625" style="135"/>
    <col min="6917" max="6917" width="13.85546875" style="135" customWidth="1"/>
    <col min="6918" max="7170" width="9.140625" style="135"/>
    <col min="7171" max="7171" width="50.5703125" style="135" customWidth="1"/>
    <col min="7172" max="7172" width="9.140625" style="135"/>
    <col min="7173" max="7173" width="13.85546875" style="135" customWidth="1"/>
    <col min="7174" max="7426" width="9.140625" style="135"/>
    <col min="7427" max="7427" width="50.5703125" style="135" customWidth="1"/>
    <col min="7428" max="7428" width="9.140625" style="135"/>
    <col min="7429" max="7429" width="13.85546875" style="135" customWidth="1"/>
    <col min="7430" max="7682" width="9.140625" style="135"/>
    <col min="7683" max="7683" width="50.5703125" style="135" customWidth="1"/>
    <col min="7684" max="7684" width="9.140625" style="135"/>
    <col min="7685" max="7685" width="13.85546875" style="135" customWidth="1"/>
    <col min="7686" max="7938" width="9.140625" style="135"/>
    <col min="7939" max="7939" width="50.5703125" style="135" customWidth="1"/>
    <col min="7940" max="7940" width="9.140625" style="135"/>
    <col min="7941" max="7941" width="13.85546875" style="135" customWidth="1"/>
    <col min="7942" max="8194" width="9.140625" style="135"/>
    <col min="8195" max="8195" width="50.5703125" style="135" customWidth="1"/>
    <col min="8196" max="8196" width="9.140625" style="135"/>
    <col min="8197" max="8197" width="13.85546875" style="135" customWidth="1"/>
    <col min="8198" max="8450" width="9.140625" style="135"/>
    <col min="8451" max="8451" width="50.5703125" style="135" customWidth="1"/>
    <col min="8452" max="8452" width="9.140625" style="135"/>
    <col min="8453" max="8453" width="13.85546875" style="135" customWidth="1"/>
    <col min="8454" max="8706" width="9.140625" style="135"/>
    <col min="8707" max="8707" width="50.5703125" style="135" customWidth="1"/>
    <col min="8708" max="8708" width="9.140625" style="135"/>
    <col min="8709" max="8709" width="13.85546875" style="135" customWidth="1"/>
    <col min="8710" max="8962" width="9.140625" style="135"/>
    <col min="8963" max="8963" width="50.5703125" style="135" customWidth="1"/>
    <col min="8964" max="8964" width="9.140625" style="135"/>
    <col min="8965" max="8965" width="13.85546875" style="135" customWidth="1"/>
    <col min="8966" max="9218" width="9.140625" style="135"/>
    <col min="9219" max="9219" width="50.5703125" style="135" customWidth="1"/>
    <col min="9220" max="9220" width="9.140625" style="135"/>
    <col min="9221" max="9221" width="13.85546875" style="135" customWidth="1"/>
    <col min="9222" max="9474" width="9.140625" style="135"/>
    <col min="9475" max="9475" width="50.5703125" style="135" customWidth="1"/>
    <col min="9476" max="9476" width="9.140625" style="135"/>
    <col min="9477" max="9477" width="13.85546875" style="135" customWidth="1"/>
    <col min="9478" max="9730" width="9.140625" style="135"/>
    <col min="9731" max="9731" width="50.5703125" style="135" customWidth="1"/>
    <col min="9732" max="9732" width="9.140625" style="135"/>
    <col min="9733" max="9733" width="13.85546875" style="135" customWidth="1"/>
    <col min="9734" max="9986" width="9.140625" style="135"/>
    <col min="9987" max="9987" width="50.5703125" style="135" customWidth="1"/>
    <col min="9988" max="9988" width="9.140625" style="135"/>
    <col min="9989" max="9989" width="13.85546875" style="135" customWidth="1"/>
    <col min="9990" max="10242" width="9.140625" style="135"/>
    <col min="10243" max="10243" width="50.5703125" style="135" customWidth="1"/>
    <col min="10244" max="10244" width="9.140625" style="135"/>
    <col min="10245" max="10245" width="13.85546875" style="135" customWidth="1"/>
    <col min="10246" max="10498" width="9.140625" style="135"/>
    <col min="10499" max="10499" width="50.5703125" style="135" customWidth="1"/>
    <col min="10500" max="10500" width="9.140625" style="135"/>
    <col min="10501" max="10501" width="13.85546875" style="135" customWidth="1"/>
    <col min="10502" max="10754" width="9.140625" style="135"/>
    <col min="10755" max="10755" width="50.5703125" style="135" customWidth="1"/>
    <col min="10756" max="10756" width="9.140625" style="135"/>
    <col min="10757" max="10757" width="13.85546875" style="135" customWidth="1"/>
    <col min="10758" max="11010" width="9.140625" style="135"/>
    <col min="11011" max="11011" width="50.5703125" style="135" customWidth="1"/>
    <col min="11012" max="11012" width="9.140625" style="135"/>
    <col min="11013" max="11013" width="13.85546875" style="135" customWidth="1"/>
    <col min="11014" max="11266" width="9.140625" style="135"/>
    <col min="11267" max="11267" width="50.5703125" style="135" customWidth="1"/>
    <col min="11268" max="11268" width="9.140625" style="135"/>
    <col min="11269" max="11269" width="13.85546875" style="135" customWidth="1"/>
    <col min="11270" max="11522" width="9.140625" style="135"/>
    <col min="11523" max="11523" width="50.5703125" style="135" customWidth="1"/>
    <col min="11524" max="11524" width="9.140625" style="135"/>
    <col min="11525" max="11525" width="13.85546875" style="135" customWidth="1"/>
    <col min="11526" max="11778" width="9.140625" style="135"/>
    <col min="11779" max="11779" width="50.5703125" style="135" customWidth="1"/>
    <col min="11780" max="11780" width="9.140625" style="135"/>
    <col min="11781" max="11781" width="13.85546875" style="135" customWidth="1"/>
    <col min="11782" max="12034" width="9.140625" style="135"/>
    <col min="12035" max="12035" width="50.5703125" style="135" customWidth="1"/>
    <col min="12036" max="12036" width="9.140625" style="135"/>
    <col min="12037" max="12037" width="13.85546875" style="135" customWidth="1"/>
    <col min="12038" max="12290" width="9.140625" style="135"/>
    <col min="12291" max="12291" width="50.5703125" style="135" customWidth="1"/>
    <col min="12292" max="12292" width="9.140625" style="135"/>
    <col min="12293" max="12293" width="13.85546875" style="135" customWidth="1"/>
    <col min="12294" max="12546" width="9.140625" style="135"/>
    <col min="12547" max="12547" width="50.5703125" style="135" customWidth="1"/>
    <col min="12548" max="12548" width="9.140625" style="135"/>
    <col min="12549" max="12549" width="13.85546875" style="135" customWidth="1"/>
    <col min="12550" max="12802" width="9.140625" style="135"/>
    <col min="12803" max="12803" width="50.5703125" style="135" customWidth="1"/>
    <col min="12804" max="12804" width="9.140625" style="135"/>
    <col min="12805" max="12805" width="13.85546875" style="135" customWidth="1"/>
    <col min="12806" max="13058" width="9.140625" style="135"/>
    <col min="13059" max="13059" width="50.5703125" style="135" customWidth="1"/>
    <col min="13060" max="13060" width="9.140625" style="135"/>
    <col min="13061" max="13061" width="13.85546875" style="135" customWidth="1"/>
    <col min="13062" max="13314" width="9.140625" style="135"/>
    <col min="13315" max="13315" width="50.5703125" style="135" customWidth="1"/>
    <col min="13316" max="13316" width="9.140625" style="135"/>
    <col min="13317" max="13317" width="13.85546875" style="135" customWidth="1"/>
    <col min="13318" max="13570" width="9.140625" style="135"/>
    <col min="13571" max="13571" width="50.5703125" style="135" customWidth="1"/>
    <col min="13572" max="13572" width="9.140625" style="135"/>
    <col min="13573" max="13573" width="13.85546875" style="135" customWidth="1"/>
    <col min="13574" max="13826" width="9.140625" style="135"/>
    <col min="13827" max="13827" width="50.5703125" style="135" customWidth="1"/>
    <col min="13828" max="13828" width="9.140625" style="135"/>
    <col min="13829" max="13829" width="13.85546875" style="135" customWidth="1"/>
    <col min="13830" max="14082" width="9.140625" style="135"/>
    <col min="14083" max="14083" width="50.5703125" style="135" customWidth="1"/>
    <col min="14084" max="14084" width="9.140625" style="135"/>
    <col min="14085" max="14085" width="13.85546875" style="135" customWidth="1"/>
    <col min="14086" max="14338" width="9.140625" style="135"/>
    <col min="14339" max="14339" width="50.5703125" style="135" customWidth="1"/>
    <col min="14340" max="14340" width="9.140625" style="135"/>
    <col min="14341" max="14341" width="13.85546875" style="135" customWidth="1"/>
    <col min="14342" max="14594" width="9.140625" style="135"/>
    <col min="14595" max="14595" width="50.5703125" style="135" customWidth="1"/>
    <col min="14596" max="14596" width="9.140625" style="135"/>
    <col min="14597" max="14597" width="13.85546875" style="135" customWidth="1"/>
    <col min="14598" max="14850" width="9.140625" style="135"/>
    <col min="14851" max="14851" width="50.5703125" style="135" customWidth="1"/>
    <col min="14852" max="14852" width="9.140625" style="135"/>
    <col min="14853" max="14853" width="13.85546875" style="135" customWidth="1"/>
    <col min="14854" max="15106" width="9.140625" style="135"/>
    <col min="15107" max="15107" width="50.5703125" style="135" customWidth="1"/>
    <col min="15108" max="15108" width="9.140625" style="135"/>
    <col min="15109" max="15109" width="13.85546875" style="135" customWidth="1"/>
    <col min="15110" max="15362" width="9.140625" style="135"/>
    <col min="15363" max="15363" width="50.5703125" style="135" customWidth="1"/>
    <col min="15364" max="15364" width="9.140625" style="135"/>
    <col min="15365" max="15365" width="13.85546875" style="135" customWidth="1"/>
    <col min="15366" max="15618" width="9.140625" style="135"/>
    <col min="15619" max="15619" width="50.5703125" style="135" customWidth="1"/>
    <col min="15620" max="15620" width="9.140625" style="135"/>
    <col min="15621" max="15621" width="13.85546875" style="135" customWidth="1"/>
    <col min="15622" max="15874" width="9.140625" style="135"/>
    <col min="15875" max="15875" width="50.5703125" style="135" customWidth="1"/>
    <col min="15876" max="15876" width="9.140625" style="135"/>
    <col min="15877" max="15877" width="13.85546875" style="135" customWidth="1"/>
    <col min="15878" max="16130" width="9.140625" style="135"/>
    <col min="16131" max="16131" width="50.5703125" style="135" customWidth="1"/>
    <col min="16132" max="16132" width="9.140625" style="135"/>
    <col min="16133" max="16133" width="13.85546875" style="135" customWidth="1"/>
    <col min="16134" max="16384" width="9.140625" style="135"/>
  </cols>
  <sheetData>
    <row r="3" spans="2:5" s="140" customFormat="1" ht="18">
      <c r="B3" s="163" t="s">
        <v>536</v>
      </c>
      <c r="C3" s="162" t="s">
        <v>538</v>
      </c>
      <c r="D3" s="161"/>
      <c r="E3" s="160"/>
    </row>
    <row r="4" spans="2:5" s="140" customFormat="1" ht="15">
      <c r="B4" s="138"/>
      <c r="E4" s="139"/>
    </row>
    <row r="5" spans="2:5" s="154" customFormat="1" ht="15">
      <c r="B5" s="159" t="s">
        <v>13</v>
      </c>
      <c r="E5" s="158"/>
    </row>
    <row r="6" spans="2:5" s="154" customFormat="1" ht="15.75" customHeight="1">
      <c r="B6" s="157"/>
      <c r="C6" s="156"/>
      <c r="D6" s="156"/>
      <c r="E6" s="155"/>
    </row>
    <row r="7" spans="2:5" s="140" customFormat="1" ht="15" customHeight="1">
      <c r="B7" s="152" t="str">
        <f>+'KANAL K1_1 faza'!B1</f>
        <v>VII.1.</v>
      </c>
      <c r="C7" s="138" t="str">
        <f ca="1">+'KANAL K1_1 faza'!C1</f>
        <v>KANAL K1_1 faza</v>
      </c>
      <c r="D7" s="138"/>
      <c r="E7" s="151">
        <f>+'KANAL K1_1 faza'!H12</f>
        <v>0</v>
      </c>
    </row>
    <row r="8" spans="2:5" s="140" customFormat="1" ht="15" customHeight="1">
      <c r="B8" s="152"/>
      <c r="C8" s="138"/>
      <c r="D8" s="138"/>
      <c r="E8" s="151"/>
    </row>
    <row r="9" spans="2:5" s="140" customFormat="1" ht="15" customHeight="1">
      <c r="B9" s="152" t="str">
        <f>+'KANAL K2'!B1</f>
        <v>VII.2.</v>
      </c>
      <c r="C9" s="138" t="str">
        <f ca="1">+'KANAL K2'!C1</f>
        <v>KANAL K2</v>
      </c>
      <c r="D9" s="138"/>
      <c r="E9" s="151">
        <f>+'KANAL K2'!H12</f>
        <v>0</v>
      </c>
    </row>
    <row r="10" spans="2:5" s="140" customFormat="1" ht="15" customHeight="1">
      <c r="B10" s="152"/>
      <c r="C10" s="138"/>
      <c r="D10" s="138"/>
      <c r="E10" s="151"/>
    </row>
    <row r="11" spans="2:5" s="140" customFormat="1" ht="15" customHeight="1">
      <c r="B11" s="152" t="str">
        <f>+'KANAL K3'!B1</f>
        <v>VII.3.</v>
      </c>
      <c r="C11" s="138" t="str">
        <f ca="1">+'KANAL K3'!C1</f>
        <v>KANAL K3</v>
      </c>
      <c r="D11" s="138"/>
      <c r="E11" s="151">
        <f>+'KANAL K3'!H12</f>
        <v>0</v>
      </c>
    </row>
    <row r="12" spans="2:5" s="140" customFormat="1" ht="15" customHeight="1">
      <c r="B12" s="152"/>
      <c r="C12" s="138"/>
      <c r="D12" s="138"/>
      <c r="E12" s="151"/>
    </row>
    <row r="13" spans="2:5" s="140" customFormat="1" ht="15" customHeight="1">
      <c r="B13" s="152" t="str">
        <f>+'KANAL K4'!B1</f>
        <v>VII.4.</v>
      </c>
      <c r="C13" s="153" t="str">
        <f ca="1">+'KANAL K4'!C1</f>
        <v>KANAL K4</v>
      </c>
      <c r="D13" s="138"/>
      <c r="E13" s="151">
        <f>+'KANAL K4'!H12</f>
        <v>0</v>
      </c>
    </row>
    <row r="14" spans="2:5" s="140" customFormat="1" ht="15" customHeight="1">
      <c r="B14" s="152"/>
      <c r="C14" s="138"/>
      <c r="D14" s="138"/>
      <c r="E14" s="151"/>
    </row>
    <row r="15" spans="2:5" s="140" customFormat="1" ht="15" customHeight="1">
      <c r="B15" s="152" t="str">
        <f>+'KANAL K5'!B1</f>
        <v>VII.5.</v>
      </c>
      <c r="C15" s="138" t="str">
        <f ca="1">+'KANAL K5'!C1</f>
        <v>KANAL K5</v>
      </c>
      <c r="D15" s="138"/>
      <c r="E15" s="151">
        <f>+'KANAL K5'!H12</f>
        <v>0</v>
      </c>
    </row>
    <row r="16" spans="2:5" s="140" customFormat="1" ht="15" customHeight="1">
      <c r="B16" s="152"/>
      <c r="C16" s="139"/>
      <c r="D16" s="138"/>
      <c r="E16" s="151"/>
    </row>
    <row r="17" spans="2:5" s="140" customFormat="1" ht="15" customHeight="1">
      <c r="B17" s="152" t="str">
        <f>+'KANAL K6'!B1</f>
        <v>VII.6.</v>
      </c>
      <c r="C17" s="138" t="str">
        <f ca="1">+'KANAL K6'!C1</f>
        <v>KANAL K6</v>
      </c>
      <c r="D17" s="138"/>
      <c r="E17" s="151">
        <f>+'KANAL K6'!H12</f>
        <v>0</v>
      </c>
    </row>
    <row r="18" spans="2:5" s="140" customFormat="1" ht="15" customHeight="1">
      <c r="B18" s="152"/>
      <c r="C18" s="138"/>
      <c r="D18" s="138"/>
      <c r="E18" s="151"/>
    </row>
    <row r="19" spans="2:5" s="140" customFormat="1" ht="15" customHeight="1">
      <c r="B19" s="152" t="str">
        <f>+'Tlačni kanal'!B1</f>
        <v>VII.7.</v>
      </c>
      <c r="C19" s="138" t="str">
        <f ca="1">+'Tlačni kanal'!C1</f>
        <v>Tlačni kanal</v>
      </c>
      <c r="D19" s="138"/>
      <c r="E19" s="151">
        <f>+'Tlačni kanal'!H12</f>
        <v>0</v>
      </c>
    </row>
    <row r="20" spans="2:5" s="140" customFormat="1" ht="15" customHeight="1">
      <c r="B20" s="152"/>
      <c r="C20" s="138"/>
      <c r="D20" s="138"/>
      <c r="E20" s="151"/>
    </row>
    <row r="21" spans="2:5" s="140" customFormat="1" ht="15" customHeight="1">
      <c r="B21" s="152" t="str">
        <f>+Vodovod!B1</f>
        <v>VII.8.</v>
      </c>
      <c r="C21" s="138" t="str">
        <f ca="1">+Vodovod!C1</f>
        <v>Vodovod</v>
      </c>
      <c r="D21" s="138"/>
      <c r="E21" s="151">
        <f>+Vodovod!H12</f>
        <v>0</v>
      </c>
    </row>
    <row r="22" spans="2:5" s="140" customFormat="1" ht="15" customHeight="1">
      <c r="B22" s="152"/>
      <c r="C22" s="138"/>
      <c r="D22" s="138"/>
      <c r="E22" s="151"/>
    </row>
    <row r="23" spans="2:5" s="140" customFormat="1" ht="15" customHeight="1">
      <c r="B23" s="152" t="str">
        <f>+'NAVEZAVA FEK'!B1</f>
        <v>VII.9.</v>
      </c>
      <c r="C23" s="138" t="str">
        <f ca="1">+'NAVEZAVA FEK'!C1</f>
        <v>NAVEZAVA FEK</v>
      </c>
      <c r="D23" s="138"/>
      <c r="E23" s="151">
        <f>+'NAVEZAVA FEK'!H10</f>
        <v>0</v>
      </c>
    </row>
    <row r="24" spans="2:5" s="140" customFormat="1" ht="15" customHeight="1">
      <c r="B24" s="152"/>
      <c r="C24" s="138"/>
      <c r="D24" s="138"/>
      <c r="E24" s="151"/>
    </row>
    <row r="25" spans="2:5" s="140" customFormat="1" ht="15" customHeight="1">
      <c r="B25" s="152" t="str">
        <f>+'NAVEZAVA VODOVOD'!B1</f>
        <v>VII.10.</v>
      </c>
      <c r="C25" s="138" t="str">
        <f ca="1">+'NAVEZAVA VODOVOD'!C1</f>
        <v>NAVEZAVA VODOVOD</v>
      </c>
      <c r="D25" s="138"/>
      <c r="E25" s="151">
        <f>+'NAVEZAVA VODOVOD'!H10</f>
        <v>0</v>
      </c>
    </row>
    <row r="26" spans="2:5" s="140" customFormat="1" ht="15" customHeight="1">
      <c r="B26" s="150"/>
      <c r="C26" s="138"/>
      <c r="D26" s="138"/>
      <c r="E26" s="149"/>
    </row>
    <row r="27" spans="2:5" s="138" customFormat="1" ht="15" customHeight="1" thickBot="1">
      <c r="B27" s="148"/>
      <c r="C27" s="147" t="s">
        <v>10</v>
      </c>
      <c r="D27" s="147"/>
      <c r="E27" s="146">
        <f>SUM(E7:E25)</f>
        <v>0</v>
      </c>
    </row>
    <row r="28" spans="2:5" s="140" customFormat="1" ht="15" customHeight="1" thickTop="1">
      <c r="B28" s="145"/>
      <c r="C28" s="145"/>
      <c r="D28" s="145"/>
      <c r="E28" s="144"/>
    </row>
    <row r="29" spans="2:5" s="140" customFormat="1" ht="15" customHeight="1">
      <c r="B29" s="143"/>
      <c r="D29" s="142"/>
      <c r="E29" s="141"/>
    </row>
    <row r="30" spans="2:5" s="140" customFormat="1" ht="15" customHeight="1">
      <c r="E30" s="139"/>
    </row>
    <row r="31" spans="2:5" s="138" customFormat="1" ht="15" customHeight="1">
      <c r="E31" s="139"/>
    </row>
    <row r="33" spans="3:5" s="140" customFormat="1" ht="15" customHeight="1">
      <c r="D33" s="142"/>
      <c r="E33" s="141"/>
    </row>
    <row r="34" spans="3:5" s="140" customFormat="1" ht="15" customHeight="1">
      <c r="E34" s="139"/>
    </row>
    <row r="35" spans="3:5" s="138" customFormat="1" ht="15" customHeight="1">
      <c r="E35" s="139"/>
    </row>
    <row r="42" spans="3:5" ht="15">
      <c r="C42" s="137"/>
    </row>
    <row r="43" spans="3:5">
      <c r="C43" s="136"/>
    </row>
  </sheetData>
  <sheetProtection algorithmName="SHA-512" hashValue="84Tr78EvPbtdfZAv7gGZ4XxvroO7GnupmEHbJE+dNX8OS3vnk3axi2KJYgDbMPl5fZVzAKWC1Y+Kd7bsjOifMg==" saltValue="z79aXn27UqxZsyG4HkFTlA==" spinCount="100000" sheet="1" objects="1" scenarios="1"/>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rowBreaks count="2" manualBreakCount="2">
    <brk id="55" min="1" max="4" man="1"/>
    <brk id="62" min="1" max="4" man="1"/>
  </rowBreaks>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B957A-0ACF-428E-AF8D-024FA6EEE939}">
  <sheetPr>
    <tabColor rgb="FFFF0000"/>
  </sheetPr>
  <dimension ref="B1:K90"/>
  <sheetViews>
    <sheetView view="pageBreakPreview" zoomScaleNormal="100" zoomScaleSheetLayoutView="100" workbookViewId="0">
      <selection activeCell="F14" sqref="F14"/>
    </sheetView>
  </sheetViews>
  <sheetFormatPr defaultColWidth="9.140625" defaultRowHeight="15.75"/>
  <cols>
    <col min="1" max="1" width="9.140625" style="50"/>
    <col min="2" max="3" width="10.7109375" style="52" customWidth="1"/>
    <col min="4" max="4" width="47.7109375" style="166" customWidth="1"/>
    <col min="5" max="5" width="14.7109375" style="47" customWidth="1"/>
    <col min="6" max="6" width="12.7109375" style="47" customWidth="1"/>
    <col min="7" max="7" width="15.7109375" style="1" customWidth="1"/>
    <col min="8" max="8" width="15.7109375" style="48" customWidth="1"/>
    <col min="9" max="9" width="11.5703125" style="49" bestFit="1" customWidth="1"/>
    <col min="10" max="10" width="10.140625" style="50" bestFit="1" customWidth="1"/>
    <col min="11" max="12" width="9.140625" style="50"/>
    <col min="13" max="13" width="9.140625" style="50" customWidth="1"/>
    <col min="14" max="16384" width="9.140625" style="50"/>
  </cols>
  <sheetData>
    <row r="1" spans="2:10">
      <c r="B1" s="45" t="s">
        <v>437</v>
      </c>
      <c r="C1" s="46" t="str">
        <f ca="1">MID(CELL("filename",A1),FIND("]",CELL("filename",A1))+1,255)</f>
        <v>KANAL K1_1 faza</v>
      </c>
    </row>
    <row r="3" spans="2:10">
      <c r="B3" s="51" t="s">
        <v>14</v>
      </c>
    </row>
    <row r="4" spans="2:10">
      <c r="B4" s="53" t="str">
        <f ca="1">"REKAPITULACIJA "&amp;C1</f>
        <v>REKAPITULACIJA KANAL K1_1 faza</v>
      </c>
      <c r="C4" s="54"/>
      <c r="D4" s="54"/>
      <c r="E4" s="55"/>
      <c r="F4" s="55"/>
      <c r="G4" s="2"/>
      <c r="H4" s="167"/>
      <c r="I4" s="57"/>
    </row>
    <row r="5" spans="2:10">
      <c r="B5" s="58"/>
      <c r="C5" s="59"/>
      <c r="D5" s="60"/>
      <c r="H5" s="61"/>
      <c r="I5" s="62"/>
      <c r="J5" s="63"/>
    </row>
    <row r="6" spans="2:10">
      <c r="B6" s="64" t="s">
        <v>48</v>
      </c>
      <c r="D6" s="65" t="str">
        <f>VLOOKUP(B6,$B$14:$H$9838,2,FALSE)</f>
        <v>PRIPRAVLJALNA IN ZAKLJUČNA DELA</v>
      </c>
      <c r="E6" s="66"/>
      <c r="F6" s="48"/>
      <c r="H6" s="67">
        <f>VLOOKUP($D6&amp;" SKUPAJ:",$G$14:H$9902,2,FALSE)</f>
        <v>0</v>
      </c>
      <c r="I6" s="68"/>
      <c r="J6" s="69"/>
    </row>
    <row r="7" spans="2:10">
      <c r="B7" s="64"/>
      <c r="D7" s="65"/>
      <c r="E7" s="66"/>
      <c r="F7" s="48"/>
      <c r="H7" s="67"/>
      <c r="I7" s="70"/>
      <c r="J7" s="71"/>
    </row>
    <row r="8" spans="2:10">
      <c r="B8" s="64" t="s">
        <v>49</v>
      </c>
      <c r="D8" s="65" t="str">
        <f>VLOOKUP(B8,$B$14:$H$9838,2,FALSE)</f>
        <v>ZEMELJSKA DELA</v>
      </c>
      <c r="E8" s="66"/>
      <c r="F8" s="48"/>
      <c r="H8" s="67">
        <f>VLOOKUP($D8&amp;" SKUPAJ:",$G$14:H$9902,2,FALSE)</f>
        <v>0</v>
      </c>
      <c r="I8" s="72"/>
      <c r="J8" s="73"/>
    </row>
    <row r="9" spans="2:10">
      <c r="B9" s="64"/>
      <c r="D9" s="65"/>
      <c r="E9" s="66"/>
      <c r="F9" s="48"/>
      <c r="H9" s="67"/>
      <c r="I9" s="57"/>
    </row>
    <row r="10" spans="2:10">
      <c r="B10" s="64" t="s">
        <v>46</v>
      </c>
      <c r="D10" s="65" t="str">
        <f>VLOOKUP(B10,$B$14:$H$9838,2,FALSE)</f>
        <v>GRADBENA DELA</v>
      </c>
      <c r="E10" s="66"/>
      <c r="F10" s="48"/>
      <c r="H10" s="67">
        <f>VLOOKUP($D10&amp;" SKUPAJ:",$G$14:H$9902,2,FALSE)</f>
        <v>0</v>
      </c>
    </row>
    <row r="11" spans="2:10" s="49" customFormat="1" ht="16.5" thickBot="1">
      <c r="B11" s="74"/>
      <c r="C11" s="75"/>
      <c r="D11" s="76"/>
      <c r="E11" s="77"/>
      <c r="F11" s="78"/>
      <c r="G11" s="3"/>
      <c r="H11" s="79"/>
    </row>
    <row r="12" spans="2:10" s="49" customFormat="1" ht="16.5" thickTop="1">
      <c r="B12" s="80"/>
      <c r="C12" s="81"/>
      <c r="D12" s="82"/>
      <c r="E12" s="83"/>
      <c r="F12" s="84"/>
      <c r="G12" s="4" t="str">
        <f ca="1">"SKUPAJ "&amp;C1&amp;" (BREZ DDV):"</f>
        <v>SKUPAJ KANAL K1_1 faza (BREZ DDV):</v>
      </c>
      <c r="H12" s="85">
        <f>SUM(H6:H10)</f>
        <v>0</v>
      </c>
    </row>
    <row r="14" spans="2:10" s="49" customFormat="1" ht="16.5" thickBot="1">
      <c r="B14" s="86" t="s">
        <v>0</v>
      </c>
      <c r="C14" s="87" t="s">
        <v>1</v>
      </c>
      <c r="D14" s="88" t="s">
        <v>2</v>
      </c>
      <c r="E14" s="89" t="s">
        <v>3</v>
      </c>
      <c r="F14" s="89" t="s">
        <v>4</v>
      </c>
      <c r="G14" s="5" t="s">
        <v>5</v>
      </c>
      <c r="H14" s="89" t="s">
        <v>6</v>
      </c>
    </row>
    <row r="16" spans="2:10">
      <c r="B16" s="177"/>
      <c r="C16" s="177"/>
      <c r="D16" s="177"/>
      <c r="E16" s="177"/>
      <c r="F16" s="177"/>
      <c r="G16" s="42"/>
      <c r="H16" s="90"/>
    </row>
    <row r="18" spans="2:11" s="49" customFormat="1">
      <c r="B18" s="91" t="s">
        <v>48</v>
      </c>
      <c r="C18" s="176" t="s">
        <v>436</v>
      </c>
      <c r="D18" s="176"/>
      <c r="E18" s="92"/>
      <c r="F18" s="93"/>
      <c r="G18" s="6"/>
      <c r="H18" s="94"/>
    </row>
    <row r="19" spans="2:11" s="49" customFormat="1" ht="69" customHeight="1">
      <c r="B19" s="95"/>
      <c r="C19" s="178" t="s">
        <v>647</v>
      </c>
      <c r="D19" s="178"/>
      <c r="E19" s="178"/>
      <c r="F19" s="178"/>
      <c r="G19" s="7"/>
      <c r="H19" s="96"/>
    </row>
    <row r="20" spans="2:11" s="49" customFormat="1" ht="189">
      <c r="B20" s="168">
        <f>+COUNT($B$19:B19)+1</f>
        <v>1</v>
      </c>
      <c r="C20" s="169"/>
      <c r="D20" s="170" t="s">
        <v>435</v>
      </c>
      <c r="E20" s="167" t="s">
        <v>413</v>
      </c>
      <c r="F20" s="167">
        <v>1</v>
      </c>
      <c r="G20" s="114"/>
      <c r="H20" s="96">
        <f t="shared" ref="H20:H29" si="0">+$F20*G20</f>
        <v>0</v>
      </c>
      <c r="K20" s="47"/>
    </row>
    <row r="21" spans="2:11" s="49" customFormat="1" ht="63">
      <c r="B21" s="168">
        <f>+COUNT($B$19:B20)+1</f>
        <v>2</v>
      </c>
      <c r="C21" s="169"/>
      <c r="D21" s="170" t="s">
        <v>434</v>
      </c>
      <c r="E21" s="167" t="s">
        <v>413</v>
      </c>
      <c r="F21" s="167">
        <v>1</v>
      </c>
      <c r="G21" s="114"/>
      <c r="H21" s="96">
        <f t="shared" si="0"/>
        <v>0</v>
      </c>
      <c r="K21" s="47"/>
    </row>
    <row r="22" spans="2:11" s="49" customFormat="1" ht="94.5">
      <c r="B22" s="168">
        <f>+COUNT($B$19:B21)+1</f>
        <v>3</v>
      </c>
      <c r="C22" s="169"/>
      <c r="D22" s="170" t="s">
        <v>433</v>
      </c>
      <c r="E22" s="167" t="s">
        <v>53</v>
      </c>
      <c r="F22" s="167">
        <v>429</v>
      </c>
      <c r="G22" s="114"/>
      <c r="H22" s="96">
        <f t="shared" si="0"/>
        <v>0</v>
      </c>
      <c r="K22" s="47"/>
    </row>
    <row r="23" spans="2:11" s="49" customFormat="1" ht="63">
      <c r="B23" s="168">
        <f>+COUNT($B$19:B22)+1</f>
        <v>4</v>
      </c>
      <c r="C23" s="169"/>
      <c r="D23" s="170" t="s">
        <v>432</v>
      </c>
      <c r="E23" s="167" t="s">
        <v>413</v>
      </c>
      <c r="F23" s="167">
        <v>1</v>
      </c>
      <c r="G23" s="114"/>
      <c r="H23" s="96">
        <f t="shared" si="0"/>
        <v>0</v>
      </c>
      <c r="K23" s="47"/>
    </row>
    <row r="24" spans="2:11" s="49" customFormat="1" ht="31.5">
      <c r="B24" s="168">
        <f>+COUNT($B$19:B23)+1</f>
        <v>5</v>
      </c>
      <c r="C24" s="169"/>
      <c r="D24" s="170" t="s">
        <v>574</v>
      </c>
      <c r="E24" s="167" t="s">
        <v>53</v>
      </c>
      <c r="F24" s="167">
        <v>429</v>
      </c>
      <c r="G24" s="114"/>
      <c r="H24" s="96">
        <f t="shared" si="0"/>
        <v>0</v>
      </c>
      <c r="K24" s="47"/>
    </row>
    <row r="25" spans="2:11" s="49" customFormat="1" ht="94.5">
      <c r="B25" s="168">
        <f>+COUNT($B$19:B24)+1</f>
        <v>6</v>
      </c>
      <c r="C25" s="169"/>
      <c r="D25" s="170" t="s">
        <v>575</v>
      </c>
      <c r="E25" s="167" t="s">
        <v>53</v>
      </c>
      <c r="F25" s="167">
        <v>289</v>
      </c>
      <c r="G25" s="114"/>
      <c r="H25" s="96">
        <f t="shared" si="0"/>
        <v>0</v>
      </c>
      <c r="K25" s="47"/>
    </row>
    <row r="26" spans="2:11" s="49" customFormat="1" ht="31.5">
      <c r="B26" s="168">
        <f>+COUNT($B$19:B25)+1</f>
        <v>7</v>
      </c>
      <c r="C26" s="169"/>
      <c r="D26" s="170" t="s">
        <v>576</v>
      </c>
      <c r="E26" s="167" t="s">
        <v>413</v>
      </c>
      <c r="F26" s="167">
        <v>10</v>
      </c>
      <c r="G26" s="114"/>
      <c r="H26" s="96">
        <f t="shared" si="0"/>
        <v>0</v>
      </c>
      <c r="K26" s="47"/>
    </row>
    <row r="27" spans="2:11" s="49" customFormat="1" ht="78.75">
      <c r="B27" s="168">
        <f>+COUNT($B$19:B26)+1</f>
        <v>8</v>
      </c>
      <c r="C27" s="169"/>
      <c r="D27" s="170" t="s">
        <v>577</v>
      </c>
      <c r="E27" s="167" t="s">
        <v>413</v>
      </c>
      <c r="F27" s="167">
        <v>2</v>
      </c>
      <c r="G27" s="114"/>
      <c r="H27" s="96">
        <f t="shared" ref="H27:H28" si="1">+$F27*G27</f>
        <v>0</v>
      </c>
      <c r="K27" s="47"/>
    </row>
    <row r="28" spans="2:11" s="49" customFormat="1" ht="47.25">
      <c r="B28" s="168">
        <f>+COUNT($B$19:B27)+1</f>
        <v>9</v>
      </c>
      <c r="C28" s="169"/>
      <c r="D28" s="170" t="s">
        <v>431</v>
      </c>
      <c r="E28" s="167" t="s">
        <v>413</v>
      </c>
      <c r="F28" s="167">
        <v>10</v>
      </c>
      <c r="G28" s="114"/>
      <c r="H28" s="96">
        <f t="shared" si="1"/>
        <v>0</v>
      </c>
      <c r="K28" s="47"/>
    </row>
    <row r="29" spans="2:11" s="49" customFormat="1" ht="31.5">
      <c r="B29" s="168">
        <f>+COUNT($B$19:B28)+1</f>
        <v>10</v>
      </c>
      <c r="C29" s="169"/>
      <c r="D29" s="170" t="s">
        <v>430</v>
      </c>
      <c r="E29" s="167" t="s">
        <v>53</v>
      </c>
      <c r="F29" s="167">
        <v>5</v>
      </c>
      <c r="G29" s="114"/>
      <c r="H29" s="96">
        <f t="shared" si="0"/>
        <v>0</v>
      </c>
      <c r="K29" s="47"/>
    </row>
    <row r="30" spans="2:11" s="49" customFormat="1" ht="69.75" customHeight="1">
      <c r="B30" s="101"/>
      <c r="C30" s="179" t="s">
        <v>429</v>
      </c>
      <c r="D30" s="179"/>
      <c r="E30" s="179"/>
      <c r="F30" s="105"/>
      <c r="G30" s="41"/>
      <c r="H30" s="106"/>
    </row>
    <row r="31" spans="2:11" s="49" customFormat="1" ht="16.5" thickBot="1">
      <c r="B31" s="107"/>
      <c r="C31" s="108"/>
      <c r="D31" s="108"/>
      <c r="E31" s="109"/>
      <c r="F31" s="109"/>
      <c r="G31" s="8" t="str">
        <f>C18&amp;" SKUPAJ:"</f>
        <v>PRIPRAVLJALNA IN ZAKLJUČNA DELA SKUPAJ:</v>
      </c>
      <c r="H31" s="110">
        <f>SUM(H$20:H$29)</f>
        <v>0</v>
      </c>
    </row>
    <row r="32" spans="2:11" s="49" customFormat="1">
      <c r="B32" s="101"/>
      <c r="C32" s="102"/>
      <c r="D32" s="103"/>
      <c r="E32" s="104"/>
      <c r="F32" s="105"/>
      <c r="G32" s="41"/>
      <c r="H32" s="106"/>
    </row>
    <row r="33" spans="2:8" s="49" customFormat="1">
      <c r="B33" s="91" t="s">
        <v>49</v>
      </c>
      <c r="C33" s="176" t="s">
        <v>70</v>
      </c>
      <c r="D33" s="176"/>
      <c r="E33" s="92"/>
      <c r="F33" s="93"/>
      <c r="G33" s="6"/>
      <c r="H33" s="94"/>
    </row>
    <row r="34" spans="2:8" s="49" customFormat="1" ht="57.75" customHeight="1">
      <c r="B34" s="95"/>
      <c r="C34" s="178" t="s">
        <v>578</v>
      </c>
      <c r="D34" s="178"/>
      <c r="E34" s="178"/>
      <c r="F34" s="178"/>
      <c r="G34" s="7"/>
      <c r="H34" s="96"/>
    </row>
    <row r="35" spans="2:8" s="49" customFormat="1" ht="63">
      <c r="B35" s="168">
        <f>+COUNT($B$34:B34)+1</f>
        <v>1</v>
      </c>
      <c r="C35" s="169"/>
      <c r="D35" s="170" t="s">
        <v>428</v>
      </c>
      <c r="E35" s="167"/>
      <c r="F35" s="167"/>
      <c r="G35" s="114"/>
      <c r="H35" s="96"/>
    </row>
    <row r="36" spans="2:8" s="49" customFormat="1">
      <c r="B36" s="168"/>
      <c r="C36" s="169"/>
      <c r="D36" s="170" t="s">
        <v>427</v>
      </c>
      <c r="E36" s="167" t="s">
        <v>53</v>
      </c>
      <c r="F36" s="167">
        <v>15</v>
      </c>
      <c r="G36" s="114"/>
      <c r="H36" s="96">
        <f>+$F36*G36</f>
        <v>0</v>
      </c>
    </row>
    <row r="37" spans="2:8" s="49" customFormat="1">
      <c r="B37" s="168"/>
      <c r="C37" s="169"/>
      <c r="D37" s="170" t="s">
        <v>426</v>
      </c>
      <c r="E37" s="167" t="s">
        <v>53</v>
      </c>
      <c r="F37" s="167">
        <v>13</v>
      </c>
      <c r="G37" s="114"/>
      <c r="H37" s="96">
        <f>+$F37*G37</f>
        <v>0</v>
      </c>
    </row>
    <row r="38" spans="2:8" s="49" customFormat="1" ht="31.5">
      <c r="B38" s="168">
        <f>+COUNT($B$34:B37)+1</f>
        <v>2</v>
      </c>
      <c r="C38" s="169"/>
      <c r="D38" s="170" t="s">
        <v>425</v>
      </c>
      <c r="E38" s="167" t="s">
        <v>25</v>
      </c>
      <c r="F38" s="167">
        <v>5.2</v>
      </c>
      <c r="G38" s="114"/>
      <c r="H38" s="96">
        <f>+$F38*G38</f>
        <v>0</v>
      </c>
    </row>
    <row r="39" spans="2:8" s="49" customFormat="1" ht="94.5">
      <c r="B39" s="168">
        <f>+COUNT($B$34:B38)+1</f>
        <v>3</v>
      </c>
      <c r="C39" s="169"/>
      <c r="D39" s="170" t="s">
        <v>579</v>
      </c>
      <c r="E39" s="167" t="s">
        <v>24</v>
      </c>
      <c r="F39" s="167">
        <v>671</v>
      </c>
      <c r="G39" s="114"/>
      <c r="H39" s="96">
        <f>+$F39*G39</f>
        <v>0</v>
      </c>
    </row>
    <row r="40" spans="2:8" s="49" customFormat="1" ht="78.75">
      <c r="B40" s="168">
        <f>+COUNT($B$34:B39)+1</f>
        <v>4</v>
      </c>
      <c r="C40" s="169"/>
      <c r="D40" s="170" t="s">
        <v>580</v>
      </c>
      <c r="E40" s="167" t="s">
        <v>53</v>
      </c>
      <c r="F40" s="167">
        <v>15</v>
      </c>
      <c r="G40" s="114"/>
      <c r="H40" s="96">
        <f>+$F40*G40</f>
        <v>0</v>
      </c>
    </row>
    <row r="41" spans="2:8" s="49" customFormat="1" ht="63">
      <c r="B41" s="168">
        <f>+COUNT($B$34:B40)+1</f>
        <v>5</v>
      </c>
      <c r="C41" s="169"/>
      <c r="D41" s="170" t="s">
        <v>581</v>
      </c>
      <c r="E41" s="167" t="s">
        <v>25</v>
      </c>
      <c r="F41" s="167"/>
      <c r="G41" s="114"/>
      <c r="H41" s="96"/>
    </row>
    <row r="42" spans="2:8" s="49" customFormat="1">
      <c r="B42" s="168"/>
      <c r="C42" s="169"/>
      <c r="D42" s="170" t="s">
        <v>424</v>
      </c>
      <c r="E42" s="167" t="s">
        <v>25</v>
      </c>
      <c r="F42" s="167">
        <v>69.430000000000007</v>
      </c>
      <c r="G42" s="114"/>
      <c r="H42" s="96">
        <f>+$F42*G42</f>
        <v>0</v>
      </c>
    </row>
    <row r="43" spans="2:8" s="49" customFormat="1">
      <c r="B43" s="168"/>
      <c r="C43" s="169"/>
      <c r="D43" s="170" t="s">
        <v>423</v>
      </c>
      <c r="E43" s="167" t="s">
        <v>25</v>
      </c>
      <c r="F43" s="167">
        <v>32.049999999999997</v>
      </c>
      <c r="G43" s="114"/>
      <c r="H43" s="96">
        <f>+$F43*G43</f>
        <v>0</v>
      </c>
    </row>
    <row r="44" spans="2:8" s="49" customFormat="1">
      <c r="B44" s="168"/>
      <c r="C44" s="169"/>
      <c r="D44" s="170" t="s">
        <v>422</v>
      </c>
      <c r="E44" s="167" t="s">
        <v>25</v>
      </c>
      <c r="F44" s="167">
        <v>5.34</v>
      </c>
      <c r="G44" s="114"/>
      <c r="H44" s="96">
        <f>+$F44*G44</f>
        <v>0</v>
      </c>
    </row>
    <row r="45" spans="2:8" s="49" customFormat="1" ht="157.5">
      <c r="B45" s="168">
        <f>+COUNT($B$34:B44)+1</f>
        <v>6</v>
      </c>
      <c r="C45" s="169"/>
      <c r="D45" s="170" t="s">
        <v>582</v>
      </c>
      <c r="E45" s="167" t="s">
        <v>53</v>
      </c>
      <c r="F45" s="167">
        <v>240</v>
      </c>
      <c r="G45" s="114"/>
      <c r="H45" s="96">
        <f>+$F45*G45</f>
        <v>0</v>
      </c>
    </row>
    <row r="46" spans="2:8" s="49" customFormat="1" ht="31.5">
      <c r="B46" s="168">
        <f>+COUNT($B$34:B45)+1</f>
        <v>7</v>
      </c>
      <c r="C46" s="169"/>
      <c r="D46" s="170" t="s">
        <v>583</v>
      </c>
      <c r="E46" s="167" t="s">
        <v>25</v>
      </c>
      <c r="F46" s="167">
        <v>309.93</v>
      </c>
      <c r="G46" s="114"/>
      <c r="H46" s="96">
        <f t="shared" ref="H46:H56" si="2">+$F46*G46</f>
        <v>0</v>
      </c>
    </row>
    <row r="47" spans="2:8" s="49" customFormat="1" ht="31.5">
      <c r="B47" s="168">
        <f>+COUNT($B$34:B46)+1</f>
        <v>8</v>
      </c>
      <c r="C47" s="169"/>
      <c r="D47" s="170" t="s">
        <v>421</v>
      </c>
      <c r="E47" s="167" t="s">
        <v>24</v>
      </c>
      <c r="F47" s="167">
        <v>231.2</v>
      </c>
      <c r="G47" s="114"/>
      <c r="H47" s="96">
        <f t="shared" si="2"/>
        <v>0</v>
      </c>
    </row>
    <row r="48" spans="2:8" s="49" customFormat="1" ht="31.5">
      <c r="B48" s="168">
        <f>+COUNT($B$34:B47)+1</f>
        <v>9</v>
      </c>
      <c r="C48" s="169"/>
      <c r="D48" s="170" t="s">
        <v>420</v>
      </c>
      <c r="E48" s="167" t="s">
        <v>24</v>
      </c>
      <c r="F48" s="167">
        <v>231.2</v>
      </c>
      <c r="G48" s="114"/>
      <c r="H48" s="96">
        <f t="shared" si="2"/>
        <v>0</v>
      </c>
    </row>
    <row r="49" spans="2:10" s="49" customFormat="1" ht="47.25">
      <c r="B49" s="168">
        <f>+COUNT($B$34:B48)+1</f>
        <v>10</v>
      </c>
      <c r="C49" s="169"/>
      <c r="D49" s="170" t="s">
        <v>419</v>
      </c>
      <c r="E49" s="167" t="s">
        <v>25</v>
      </c>
      <c r="F49" s="167">
        <v>23.12</v>
      </c>
      <c r="G49" s="114"/>
      <c r="H49" s="96">
        <f t="shared" si="2"/>
        <v>0</v>
      </c>
    </row>
    <row r="50" spans="2:10" s="49" customFormat="1" ht="63">
      <c r="B50" s="168">
        <f>+COUNT($B$34:B49)+1</f>
        <v>11</v>
      </c>
      <c r="C50" s="169"/>
      <c r="D50" s="170" t="s">
        <v>418</v>
      </c>
      <c r="E50" s="167" t="s">
        <v>25</v>
      </c>
      <c r="F50" s="167">
        <v>167.62</v>
      </c>
      <c r="G50" s="114"/>
      <c r="H50" s="96">
        <f t="shared" si="2"/>
        <v>0</v>
      </c>
    </row>
    <row r="51" spans="2:10" s="49" customFormat="1" ht="47.25">
      <c r="B51" s="168">
        <f>+COUNT($B$34:B50)+1</f>
        <v>12</v>
      </c>
      <c r="C51" s="169"/>
      <c r="D51" s="170" t="s">
        <v>584</v>
      </c>
      <c r="E51" s="167" t="s">
        <v>25</v>
      </c>
      <c r="F51" s="167">
        <v>634.48</v>
      </c>
      <c r="G51" s="114"/>
      <c r="H51" s="96">
        <f t="shared" si="2"/>
        <v>0</v>
      </c>
    </row>
    <row r="52" spans="2:10" s="49" customFormat="1" ht="78.75">
      <c r="B52" s="168">
        <f>+COUNT($B$34:B51)+1</f>
        <v>13</v>
      </c>
      <c r="C52" s="169"/>
      <c r="D52" s="170" t="s">
        <v>585</v>
      </c>
      <c r="E52" s="167" t="s">
        <v>25</v>
      </c>
      <c r="F52" s="167">
        <v>63</v>
      </c>
      <c r="G52" s="114"/>
      <c r="H52" s="96">
        <f t="shared" si="2"/>
        <v>0</v>
      </c>
    </row>
    <row r="53" spans="2:10" s="49" customFormat="1" ht="78.75">
      <c r="B53" s="168">
        <f>+COUNT($B$34:B52)+1</f>
        <v>14</v>
      </c>
      <c r="C53" s="169"/>
      <c r="D53" s="170" t="s">
        <v>586</v>
      </c>
      <c r="E53" s="167" t="s">
        <v>25</v>
      </c>
      <c r="F53" s="167">
        <v>42</v>
      </c>
      <c r="G53" s="114"/>
      <c r="H53" s="96">
        <f t="shared" si="2"/>
        <v>0</v>
      </c>
    </row>
    <row r="54" spans="2:10" s="49" customFormat="1" ht="94.5">
      <c r="B54" s="168">
        <f>+COUNT($B$34:B53)+1</f>
        <v>15</v>
      </c>
      <c r="C54" s="169"/>
      <c r="D54" s="170" t="s">
        <v>587</v>
      </c>
      <c r="E54" s="167" t="s">
        <v>24</v>
      </c>
      <c r="F54" s="167">
        <v>671</v>
      </c>
      <c r="G54" s="114"/>
      <c r="H54" s="96">
        <f t="shared" si="2"/>
        <v>0</v>
      </c>
    </row>
    <row r="55" spans="2:10" s="49" customFormat="1" ht="78.75">
      <c r="B55" s="168">
        <f>+COUNT($B$34:B54)+1</f>
        <v>16</v>
      </c>
      <c r="C55" s="169"/>
      <c r="D55" s="170" t="s">
        <v>588</v>
      </c>
      <c r="E55" s="167" t="s">
        <v>24</v>
      </c>
      <c r="F55" s="167">
        <v>671</v>
      </c>
      <c r="G55" s="114"/>
      <c r="H55" s="96">
        <f t="shared" si="2"/>
        <v>0</v>
      </c>
    </row>
    <row r="56" spans="2:10" s="49" customFormat="1" ht="78.75">
      <c r="B56" s="168">
        <f>+COUNT($B$34:B55)+1</f>
        <v>17</v>
      </c>
      <c r="C56" s="169"/>
      <c r="D56" s="170" t="s">
        <v>589</v>
      </c>
      <c r="E56" s="167" t="s">
        <v>24</v>
      </c>
      <c r="F56" s="167">
        <v>677.71</v>
      </c>
      <c r="G56" s="114"/>
      <c r="H56" s="96">
        <f t="shared" si="2"/>
        <v>0</v>
      </c>
    </row>
    <row r="57" spans="2:10" s="49" customFormat="1" ht="78.75">
      <c r="B57" s="168">
        <f>+COUNT($B$34:B56)+1</f>
        <v>18</v>
      </c>
      <c r="C57" s="169"/>
      <c r="D57" s="170" t="s">
        <v>590</v>
      </c>
      <c r="E57" s="167" t="s">
        <v>53</v>
      </c>
      <c r="F57" s="167">
        <v>25</v>
      </c>
      <c r="G57" s="114"/>
      <c r="H57" s="96">
        <f t="shared" ref="H57:H59" si="3">+$F57*G57</f>
        <v>0</v>
      </c>
    </row>
    <row r="58" spans="2:10" s="49" customFormat="1" ht="78.75">
      <c r="B58" s="168">
        <f>+COUNT($B$34:B57)+1</f>
        <v>19</v>
      </c>
      <c r="C58" s="169"/>
      <c r="D58" s="170" t="s">
        <v>417</v>
      </c>
      <c r="E58" s="167" t="s">
        <v>25</v>
      </c>
      <c r="F58" s="167">
        <v>5.2</v>
      </c>
      <c r="G58" s="114"/>
      <c r="H58" s="96">
        <f t="shared" si="3"/>
        <v>0</v>
      </c>
    </row>
    <row r="59" spans="2:10" s="49" customFormat="1" ht="31.5">
      <c r="B59" s="168">
        <f>+COUNT($B$34:B58)+1</f>
        <v>20</v>
      </c>
      <c r="C59" s="169"/>
      <c r="D59" s="170" t="s">
        <v>416</v>
      </c>
      <c r="E59" s="167" t="s">
        <v>24</v>
      </c>
      <c r="F59" s="167">
        <v>26</v>
      </c>
      <c r="G59" s="114"/>
      <c r="H59" s="96">
        <f t="shared" si="3"/>
        <v>0</v>
      </c>
    </row>
    <row r="60" spans="2:10" s="49" customFormat="1" ht="15.75" customHeight="1">
      <c r="B60" s="101"/>
      <c r="C60" s="102"/>
      <c r="D60" s="103"/>
      <c r="E60" s="104"/>
      <c r="F60" s="105"/>
      <c r="G60" s="41"/>
      <c r="H60" s="106"/>
    </row>
    <row r="61" spans="2:10" s="49" customFormat="1" ht="16.5" thickBot="1">
      <c r="B61" s="107"/>
      <c r="C61" s="108"/>
      <c r="D61" s="108"/>
      <c r="E61" s="109"/>
      <c r="F61" s="109"/>
      <c r="G61" s="8" t="str">
        <f>C33&amp;" SKUPAJ:"</f>
        <v>ZEMELJSKA DELA SKUPAJ:</v>
      </c>
      <c r="H61" s="110">
        <f>SUM(H$35:H$59)</f>
        <v>0</v>
      </c>
    </row>
    <row r="62" spans="2:10" s="49" customFormat="1">
      <c r="B62" s="111"/>
      <c r="C62" s="102"/>
      <c r="D62" s="112"/>
      <c r="E62" s="113"/>
      <c r="F62" s="105"/>
      <c r="G62" s="41"/>
      <c r="H62" s="106"/>
      <c r="J62" s="50"/>
    </row>
    <row r="63" spans="2:10" s="49" customFormat="1">
      <c r="B63" s="91" t="s">
        <v>46</v>
      </c>
      <c r="C63" s="176" t="s">
        <v>393</v>
      </c>
      <c r="D63" s="176"/>
      <c r="E63" s="92"/>
      <c r="F63" s="93"/>
      <c r="G63" s="6"/>
      <c r="H63" s="94"/>
      <c r="J63" s="50"/>
    </row>
    <row r="64" spans="2:10" s="49" customFormat="1" ht="50.25" customHeight="1">
      <c r="B64" s="95"/>
      <c r="C64" s="178" t="s">
        <v>595</v>
      </c>
      <c r="D64" s="178"/>
      <c r="E64" s="178"/>
      <c r="F64" s="178"/>
      <c r="G64" s="7"/>
      <c r="H64" s="96"/>
    </row>
    <row r="65" spans="2:10" s="49" customFormat="1" ht="78.75">
      <c r="B65" s="168">
        <f>+COUNT($B$64:B64)+1</f>
        <v>1</v>
      </c>
      <c r="C65" s="169"/>
      <c r="D65" s="170" t="s">
        <v>415</v>
      </c>
      <c r="E65" s="167" t="s">
        <v>53</v>
      </c>
      <c r="F65" s="167">
        <v>289</v>
      </c>
      <c r="G65" s="114"/>
      <c r="H65" s="96">
        <f t="shared" ref="H65:H87" si="4">+$F65*G65</f>
        <v>0</v>
      </c>
      <c r="J65" s="50"/>
    </row>
    <row r="66" spans="2:10" s="49" customFormat="1" ht="189">
      <c r="B66" s="168">
        <f>+COUNT($B$64:B65)+1</f>
        <v>2</v>
      </c>
      <c r="C66" s="169"/>
      <c r="D66" s="170" t="s">
        <v>591</v>
      </c>
      <c r="E66" s="167" t="s">
        <v>413</v>
      </c>
      <c r="F66" s="167">
        <v>6</v>
      </c>
      <c r="G66" s="114"/>
      <c r="H66" s="96">
        <f t="shared" si="4"/>
        <v>0</v>
      </c>
      <c r="J66" s="50"/>
    </row>
    <row r="67" spans="2:10" s="49" customFormat="1" ht="173.25">
      <c r="B67" s="168">
        <f>+COUNT($B$64:B66)+1</f>
        <v>3</v>
      </c>
      <c r="C67" s="169"/>
      <c r="D67" s="170" t="s">
        <v>414</v>
      </c>
      <c r="E67" s="167" t="s">
        <v>413</v>
      </c>
      <c r="F67" s="167">
        <v>1</v>
      </c>
      <c r="G67" s="114"/>
      <c r="H67" s="96">
        <f t="shared" si="4"/>
        <v>0</v>
      </c>
      <c r="J67" s="50"/>
    </row>
    <row r="68" spans="2:10" s="49" customFormat="1" ht="31.5">
      <c r="B68" s="168">
        <f>+COUNT($B$64:B67)+1</f>
        <v>4</v>
      </c>
      <c r="C68" s="169"/>
      <c r="D68" s="170" t="s">
        <v>412</v>
      </c>
      <c r="E68" s="167" t="s">
        <v>53</v>
      </c>
      <c r="F68" s="167">
        <v>289</v>
      </c>
      <c r="G68" s="114"/>
      <c r="H68" s="96">
        <f t="shared" si="4"/>
        <v>0</v>
      </c>
      <c r="J68" s="50"/>
    </row>
    <row r="69" spans="2:10" s="49" customFormat="1" ht="283.5">
      <c r="B69" s="168">
        <f>+COUNT($B$64:B68)+1</f>
        <v>5</v>
      </c>
      <c r="C69" s="169"/>
      <c r="D69" s="170" t="s">
        <v>592</v>
      </c>
      <c r="E69" s="167" t="s">
        <v>413</v>
      </c>
      <c r="F69" s="167">
        <v>1</v>
      </c>
      <c r="G69" s="114"/>
      <c r="H69" s="96">
        <f t="shared" si="4"/>
        <v>0</v>
      </c>
      <c r="J69" s="50"/>
    </row>
    <row r="70" spans="2:10" s="49" customFormat="1" ht="47.25">
      <c r="B70" s="168">
        <f>+COUNT($B$64:B69)+1</f>
        <v>6</v>
      </c>
      <c r="C70" s="169"/>
      <c r="D70" s="170" t="s">
        <v>593</v>
      </c>
      <c r="E70" s="167" t="s">
        <v>413</v>
      </c>
      <c r="F70" s="167">
        <v>2</v>
      </c>
      <c r="G70" s="114"/>
      <c r="H70" s="96">
        <f t="shared" si="4"/>
        <v>0</v>
      </c>
      <c r="J70" s="50"/>
    </row>
    <row r="71" spans="2:10" s="49" customFormat="1" ht="31.5">
      <c r="B71" s="168">
        <f>+COUNT($B$64:B70)+1</f>
        <v>7</v>
      </c>
      <c r="C71" s="169"/>
      <c r="D71" s="170" t="s">
        <v>594</v>
      </c>
      <c r="E71" s="167" t="s">
        <v>413</v>
      </c>
      <c r="F71" s="167">
        <v>1</v>
      </c>
      <c r="G71" s="114"/>
      <c r="H71" s="96">
        <f t="shared" si="4"/>
        <v>0</v>
      </c>
      <c r="J71" s="50"/>
    </row>
    <row r="72" spans="2:10" s="49" customFormat="1" ht="31.5">
      <c r="B72" s="168">
        <f>+COUNT($B$64:B71)+1</f>
        <v>8</v>
      </c>
      <c r="C72" s="169"/>
      <c r="D72" s="170" t="s">
        <v>596</v>
      </c>
      <c r="E72" s="167" t="s">
        <v>413</v>
      </c>
      <c r="F72" s="167">
        <v>2</v>
      </c>
      <c r="G72" s="114"/>
      <c r="H72" s="96">
        <f t="shared" si="4"/>
        <v>0</v>
      </c>
      <c r="J72" s="50"/>
    </row>
    <row r="73" spans="2:10" s="49" customFormat="1" ht="31.5">
      <c r="B73" s="168">
        <f>+COUNT($B$64:B72)+1</f>
        <v>9</v>
      </c>
      <c r="C73" s="169"/>
      <c r="D73" s="170" t="s">
        <v>597</v>
      </c>
      <c r="E73" s="167" t="s">
        <v>413</v>
      </c>
      <c r="F73" s="167">
        <v>1</v>
      </c>
      <c r="G73" s="114"/>
      <c r="H73" s="96">
        <f t="shared" ref="H73:H85" si="5">+$F73*G73</f>
        <v>0</v>
      </c>
      <c r="J73" s="50"/>
    </row>
    <row r="74" spans="2:10" s="49" customFormat="1" ht="31.5">
      <c r="B74" s="168">
        <f>+COUNT($B$64:B73)+1</f>
        <v>10</v>
      </c>
      <c r="C74" s="169"/>
      <c r="D74" s="170" t="s">
        <v>598</v>
      </c>
      <c r="E74" s="167" t="s">
        <v>413</v>
      </c>
      <c r="F74" s="167">
        <v>2</v>
      </c>
      <c r="G74" s="114"/>
      <c r="H74" s="96">
        <f t="shared" si="5"/>
        <v>0</v>
      </c>
      <c r="J74" s="50"/>
    </row>
    <row r="75" spans="2:10" s="49" customFormat="1" ht="47.25">
      <c r="B75" s="168">
        <f>+COUNT($B$64:B74)+1</f>
        <v>11</v>
      </c>
      <c r="C75" s="169"/>
      <c r="D75" s="170" t="s">
        <v>599</v>
      </c>
      <c r="E75" s="167" t="s">
        <v>413</v>
      </c>
      <c r="F75" s="167">
        <v>2</v>
      </c>
      <c r="G75" s="114"/>
      <c r="H75" s="96">
        <f t="shared" si="5"/>
        <v>0</v>
      </c>
      <c r="J75" s="50"/>
    </row>
    <row r="76" spans="2:10" s="49" customFormat="1" ht="31.5">
      <c r="B76" s="168">
        <f>+COUNT($B$64:B75)+1</f>
        <v>12</v>
      </c>
      <c r="C76" s="169"/>
      <c r="D76" s="170" t="s">
        <v>600</v>
      </c>
      <c r="E76" s="167" t="s">
        <v>413</v>
      </c>
      <c r="F76" s="167">
        <v>2</v>
      </c>
      <c r="G76" s="114"/>
      <c r="H76" s="96">
        <f t="shared" si="5"/>
        <v>0</v>
      </c>
      <c r="J76" s="50"/>
    </row>
    <row r="77" spans="2:10" s="49" customFormat="1" ht="31.5">
      <c r="B77" s="168">
        <f>+COUNT($B$64:B76)+1</f>
        <v>13</v>
      </c>
      <c r="C77" s="169"/>
      <c r="D77" s="170" t="s">
        <v>601</v>
      </c>
      <c r="E77" s="167" t="s">
        <v>413</v>
      </c>
      <c r="F77" s="167">
        <v>1</v>
      </c>
      <c r="G77" s="114"/>
      <c r="H77" s="96">
        <f t="shared" si="5"/>
        <v>0</v>
      </c>
      <c r="J77" s="50"/>
    </row>
    <row r="78" spans="2:10" s="49" customFormat="1" ht="31.5">
      <c r="B78" s="168">
        <f>+COUNT($B$64:B77)+1</f>
        <v>14</v>
      </c>
      <c r="C78" s="169"/>
      <c r="D78" s="170" t="s">
        <v>602</v>
      </c>
      <c r="E78" s="167" t="s">
        <v>413</v>
      </c>
      <c r="F78" s="167">
        <v>2</v>
      </c>
      <c r="G78" s="114"/>
      <c r="H78" s="96">
        <f t="shared" si="5"/>
        <v>0</v>
      </c>
      <c r="J78" s="50"/>
    </row>
    <row r="79" spans="2:10" s="49" customFormat="1" ht="47.25">
      <c r="B79" s="168">
        <f>+COUNT($B$64:B78)+1</f>
        <v>15</v>
      </c>
      <c r="C79" s="169"/>
      <c r="D79" s="170" t="s">
        <v>411</v>
      </c>
      <c r="E79" s="167" t="s">
        <v>53</v>
      </c>
      <c r="F79" s="167">
        <v>18</v>
      </c>
      <c r="G79" s="114"/>
      <c r="H79" s="96">
        <f t="shared" si="5"/>
        <v>0</v>
      </c>
      <c r="J79" s="50"/>
    </row>
    <row r="80" spans="2:10" s="49" customFormat="1" ht="94.5">
      <c r="B80" s="168">
        <f>+COUNT($B$64:B79)+1</f>
        <v>16</v>
      </c>
      <c r="C80" s="169"/>
      <c r="D80" s="170" t="s">
        <v>410</v>
      </c>
      <c r="E80" s="167" t="s">
        <v>53</v>
      </c>
      <c r="F80" s="167">
        <v>4</v>
      </c>
      <c r="G80" s="114"/>
      <c r="H80" s="96">
        <f t="shared" si="5"/>
        <v>0</v>
      </c>
      <c r="J80" s="50"/>
    </row>
    <row r="81" spans="2:10" s="49" customFormat="1" ht="110.25">
      <c r="B81" s="168">
        <f>+COUNT($B$64:B80)+1</f>
        <v>17</v>
      </c>
      <c r="C81" s="169"/>
      <c r="D81" s="170" t="s">
        <v>409</v>
      </c>
      <c r="E81" s="167" t="s">
        <v>53</v>
      </c>
      <c r="F81" s="167">
        <v>4</v>
      </c>
      <c r="G81" s="114"/>
      <c r="H81" s="96">
        <f t="shared" si="5"/>
        <v>0</v>
      </c>
      <c r="J81" s="50"/>
    </row>
    <row r="82" spans="2:10" s="49" customFormat="1" ht="110.25">
      <c r="B82" s="168">
        <f>+COUNT($B$64:B81)+1</f>
        <v>18</v>
      </c>
      <c r="C82" s="169"/>
      <c r="D82" s="170" t="s">
        <v>408</v>
      </c>
      <c r="E82" s="167" t="s">
        <v>53</v>
      </c>
      <c r="F82" s="167">
        <v>2</v>
      </c>
      <c r="G82" s="114"/>
      <c r="H82" s="96">
        <f t="shared" si="5"/>
        <v>0</v>
      </c>
      <c r="J82" s="50"/>
    </row>
    <row r="83" spans="2:10" s="49" customFormat="1" ht="31.5">
      <c r="B83" s="168">
        <f>+COUNT($B$64:B82)+1</f>
        <v>19</v>
      </c>
      <c r="C83" s="169"/>
      <c r="D83" s="170" t="s">
        <v>603</v>
      </c>
      <c r="E83" s="167" t="s">
        <v>53</v>
      </c>
      <c r="F83" s="167">
        <v>289</v>
      </c>
      <c r="G83" s="114"/>
      <c r="H83" s="96">
        <f t="shared" si="5"/>
        <v>0</v>
      </c>
      <c r="J83" s="50"/>
    </row>
    <row r="84" spans="2:10" s="49" customFormat="1" ht="47.25">
      <c r="B84" s="168">
        <f>+COUNT($B$64:B83)+1</f>
        <v>20</v>
      </c>
      <c r="C84" s="169"/>
      <c r="D84" s="170" t="s">
        <v>604</v>
      </c>
      <c r="E84" s="167" t="s">
        <v>53</v>
      </c>
      <c r="F84" s="167">
        <v>289</v>
      </c>
      <c r="G84" s="114"/>
      <c r="H84" s="96">
        <f t="shared" si="5"/>
        <v>0</v>
      </c>
      <c r="J84" s="50"/>
    </row>
    <row r="85" spans="2:10" s="49" customFormat="1" ht="47.25">
      <c r="B85" s="168">
        <f>+COUNT($B$64:B84)+1</f>
        <v>21</v>
      </c>
      <c r="C85" s="169"/>
      <c r="D85" s="170" t="s">
        <v>404</v>
      </c>
      <c r="E85" s="167" t="s">
        <v>382</v>
      </c>
      <c r="F85" s="167">
        <v>15</v>
      </c>
      <c r="G85" s="114"/>
      <c r="H85" s="96">
        <f t="shared" si="5"/>
        <v>0</v>
      </c>
      <c r="J85" s="50"/>
    </row>
    <row r="86" spans="2:10" s="49" customFormat="1" ht="63">
      <c r="B86" s="168">
        <f>+COUNT($B$64:B85)+1</f>
        <v>22</v>
      </c>
      <c r="C86" s="169"/>
      <c r="D86" s="170" t="s">
        <v>403</v>
      </c>
      <c r="E86" s="167" t="s">
        <v>382</v>
      </c>
      <c r="F86" s="167">
        <v>10</v>
      </c>
      <c r="G86" s="114"/>
      <c r="H86" s="96">
        <f t="shared" si="4"/>
        <v>0</v>
      </c>
      <c r="J86" s="50"/>
    </row>
    <row r="87" spans="2:10" s="49" customFormat="1" ht="31.5">
      <c r="B87" s="168">
        <f>+COUNT($B$64:B86)+1</f>
        <v>23</v>
      </c>
      <c r="C87" s="169"/>
      <c r="D87" s="170" t="s">
        <v>402</v>
      </c>
      <c r="E87" s="167" t="s">
        <v>382</v>
      </c>
      <c r="F87" s="167">
        <v>15</v>
      </c>
      <c r="G87" s="114"/>
      <c r="H87" s="96">
        <f t="shared" si="4"/>
        <v>0</v>
      </c>
      <c r="J87" s="50"/>
    </row>
    <row r="88" spans="2:10" s="49" customFormat="1" ht="31.5">
      <c r="B88" s="168">
        <f>+COUNT($B$64:B87)+1</f>
        <v>24</v>
      </c>
      <c r="C88" s="169"/>
      <c r="D88" s="170" t="s">
        <v>402</v>
      </c>
      <c r="E88" s="167" t="s">
        <v>382</v>
      </c>
      <c r="F88" s="167">
        <v>5</v>
      </c>
      <c r="G88" s="114"/>
      <c r="H88" s="96">
        <f t="shared" ref="H88" si="6">+$F88*G88</f>
        <v>0</v>
      </c>
      <c r="J88" s="50"/>
    </row>
    <row r="89" spans="2:10" s="49" customFormat="1" ht="15.75" customHeight="1">
      <c r="B89" s="101"/>
      <c r="C89" s="102"/>
      <c r="D89" s="103"/>
      <c r="E89" s="104"/>
      <c r="F89" s="105"/>
      <c r="G89" s="41"/>
      <c r="H89" s="106"/>
    </row>
    <row r="90" spans="2:10" s="49" customFormat="1" ht="16.5" thickBot="1">
      <c r="B90" s="107"/>
      <c r="C90" s="108"/>
      <c r="D90" s="108"/>
      <c r="E90" s="109"/>
      <c r="F90" s="109"/>
      <c r="G90" s="8" t="str">
        <f>C63&amp;" SKUPAJ:"</f>
        <v>GRADBENA DELA SKUPAJ:</v>
      </c>
      <c r="H90" s="110">
        <f>SUM(H$65:H$88)</f>
        <v>0</v>
      </c>
    </row>
  </sheetData>
  <sheetProtection algorithmName="SHA-512" hashValue="OkahJysGfeTeo07VsEr+eUhwPq6tkkIN0rzEiQ743jZxBqNgnyPEV910GNx+fj8OUy9tJXm9aVsFsVKDPzAXzg==" saltValue="dz+s7GjJ9YcphzkC0qz7fg==" spinCount="100000" sheet="1" objects="1" scenarios="1"/>
  <mergeCells count="8">
    <mergeCell ref="C64:F64"/>
    <mergeCell ref="C34:F34"/>
    <mergeCell ref="C33:D33"/>
    <mergeCell ref="B16:F16"/>
    <mergeCell ref="C18:D18"/>
    <mergeCell ref="C19:F19"/>
    <mergeCell ref="C30:E30"/>
    <mergeCell ref="C63:D63"/>
  </mergeCells>
  <pageMargins left="0.70866141732283472" right="0.70866141732283472" top="0.74803149606299213" bottom="0.74803149606299213" header="0.31496062992125984" footer="0.31496062992125984"/>
  <pageSetup paperSize="9" scale="68" orientation="portrait" r:id="rId1"/>
  <headerFooter>
    <oddHeader>&amp;C&amp;"-,Ležeče"Ureditev ceste R3-610/1370 Dolenja Trebuša – Spodnja Idrija
od km 20+923 do km 21+543&amp;R&amp;"-,Ležeče"RAZPIS 2021</oddHeader>
    <oddFooter>Stran &amp;P od &amp;N</oddFooter>
  </headerFooter>
  <rowBreaks count="3" manualBreakCount="3">
    <brk id="29" min="1" max="7" man="1"/>
    <brk id="52" min="1" max="7" man="1"/>
    <brk id="67" min="1"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18</vt:i4>
      </vt:variant>
      <vt:variant>
        <vt:lpstr>Imenovani obsegi</vt:lpstr>
      </vt:variant>
      <vt:variant>
        <vt:i4>34</vt:i4>
      </vt:variant>
    </vt:vector>
  </HeadingPairs>
  <TitlesOfParts>
    <vt:vector size="52" baseType="lpstr">
      <vt:lpstr>REK</vt:lpstr>
      <vt:lpstr>Opomba</vt:lpstr>
      <vt:lpstr>CESTA</vt:lpstr>
      <vt:lpstr>CR</vt:lpstr>
      <vt:lpstr>NN VOD</vt:lpstr>
      <vt:lpstr>TK vod</vt:lpstr>
      <vt:lpstr>TK lokalni vod</vt:lpstr>
      <vt:lpstr>KANALIZACIJA IN VODOVOD</vt:lpstr>
      <vt:lpstr>KANAL K1_1 faza</vt:lpstr>
      <vt:lpstr>KANAL K2</vt:lpstr>
      <vt:lpstr>KANAL K3</vt:lpstr>
      <vt:lpstr>KANAL K4</vt:lpstr>
      <vt:lpstr>KANAL K5</vt:lpstr>
      <vt:lpstr>KANAL K6</vt:lpstr>
      <vt:lpstr>Tlačni kanal</vt:lpstr>
      <vt:lpstr>Vodovod</vt:lpstr>
      <vt:lpstr>NAVEZAVA FEK</vt:lpstr>
      <vt:lpstr>NAVEZAVA VODOVOD</vt:lpstr>
      <vt:lpstr>CESTA!Področje_tiskanja</vt:lpstr>
      <vt:lpstr>CR!Področje_tiskanja</vt:lpstr>
      <vt:lpstr>'KANAL K1_1 faza'!Področje_tiskanja</vt:lpstr>
      <vt:lpstr>'KANAL K2'!Področje_tiskanja</vt:lpstr>
      <vt:lpstr>'KANAL K3'!Področje_tiskanja</vt:lpstr>
      <vt:lpstr>'KANAL K4'!Področje_tiskanja</vt:lpstr>
      <vt:lpstr>'KANAL K5'!Področje_tiskanja</vt:lpstr>
      <vt:lpstr>'KANAL K6'!Področje_tiskanja</vt:lpstr>
      <vt:lpstr>'KANALIZACIJA IN VODOVOD'!Področje_tiskanja</vt:lpstr>
      <vt:lpstr>'NAVEZAVA FEK'!Področje_tiskanja</vt:lpstr>
      <vt:lpstr>'NAVEZAVA VODOVOD'!Področje_tiskanja</vt:lpstr>
      <vt:lpstr>'NN VOD'!Področje_tiskanja</vt:lpstr>
      <vt:lpstr>Opomba!Področje_tiskanja</vt:lpstr>
      <vt:lpstr>REK!Področje_tiskanja</vt:lpstr>
      <vt:lpstr>'TK lokalni vod'!Področje_tiskanja</vt:lpstr>
      <vt:lpstr>'TK vod'!Področje_tiskanja</vt:lpstr>
      <vt:lpstr>'Tlačni kanal'!Področje_tiskanja</vt:lpstr>
      <vt:lpstr>Vodovod!Področje_tiskanja</vt:lpstr>
      <vt:lpstr>CESTA!Tiskanje_naslovov</vt:lpstr>
      <vt:lpstr>CR!Tiskanje_naslovov</vt:lpstr>
      <vt:lpstr>'KANAL K1_1 faza'!Tiskanje_naslovov</vt:lpstr>
      <vt:lpstr>'KANAL K2'!Tiskanje_naslovov</vt:lpstr>
      <vt:lpstr>'KANAL K3'!Tiskanje_naslovov</vt:lpstr>
      <vt:lpstr>'KANAL K4'!Tiskanje_naslovov</vt:lpstr>
      <vt:lpstr>'KANAL K5'!Tiskanje_naslovov</vt:lpstr>
      <vt:lpstr>'KANAL K6'!Tiskanje_naslovov</vt:lpstr>
      <vt:lpstr>'KANALIZACIJA IN VODOVOD'!Tiskanje_naslovov</vt:lpstr>
      <vt:lpstr>'NAVEZAVA FEK'!Tiskanje_naslovov</vt:lpstr>
      <vt:lpstr>'NAVEZAVA VODOVOD'!Tiskanje_naslovov</vt:lpstr>
      <vt:lpstr>'NN VOD'!Tiskanje_naslovov</vt:lpstr>
      <vt:lpstr>'TK lokalni vod'!Tiskanje_naslovov</vt:lpstr>
      <vt:lpstr>'TK vod'!Tiskanje_naslovov</vt:lpstr>
      <vt:lpstr>'Tlačni kanal'!Tiskanje_naslovov</vt:lpstr>
      <vt:lpstr>Vodovod!Tiskanje_naslovov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Ambrož Gorjanc</dc:creator>
  <cp:lastModifiedBy>Ambrož Gorjanc</cp:lastModifiedBy>
  <cp:lastPrinted>2021-05-03T07:21:20Z</cp:lastPrinted>
  <dcterms:created xsi:type="dcterms:W3CDTF">2019-02-13T13:51:17Z</dcterms:created>
  <dcterms:modified xsi:type="dcterms:W3CDTF">2021-05-24T06:12:27Z</dcterms:modified>
</cp:coreProperties>
</file>